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PC\Downloads\"/>
    </mc:Choice>
  </mc:AlternateContent>
  <xr:revisionPtr revIDLastSave="0" documentId="13_ncr:1_{0BC04B90-0942-405F-9EC8-4CEFB0C5F50D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composition" sheetId="8" r:id="rId1"/>
    <sheet name="export" sheetId="1" r:id="rId2"/>
    <sheet name="Import" sheetId="2" r:id="rId3"/>
    <sheet name="partner" sheetId="3" r:id="rId4"/>
  </sheets>
  <definedNames>
    <definedName name="_xlnm.Print_Area" localSheetId="1">export!$A$1:$K$46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8" l="1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4" i="3"/>
  <c r="J8" i="1"/>
  <c r="K13" i="1"/>
  <c r="K8" i="1"/>
  <c r="K9" i="1"/>
  <c r="K10" i="1"/>
  <c r="K11" i="1"/>
  <c r="K12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7" i="1"/>
  <c r="K7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7" i="1"/>
  <c r="J7" i="1"/>
  <c r="D33" i="2" l="1"/>
  <c r="E33" i="2"/>
  <c r="E46" i="1" l="1"/>
  <c r="G46" i="1"/>
  <c r="C43" i="3" l="1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4" i="2"/>
  <c r="F30" i="3" l="1"/>
  <c r="F31" i="3"/>
  <c r="F32" i="3"/>
  <c r="F33" i="3"/>
  <c r="F34" i="3"/>
  <c r="F35" i="3"/>
  <c r="F36" i="3"/>
  <c r="F37" i="3"/>
  <c r="F38" i="3"/>
  <c r="F39" i="3"/>
  <c r="F40" i="3"/>
  <c r="F41" i="3"/>
  <c r="F42" i="3"/>
  <c r="F44" i="3"/>
  <c r="F29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1" i="3"/>
  <c r="F6" i="3"/>
  <c r="E17" i="3"/>
  <c r="C20" i="3"/>
  <c r="D20" i="3"/>
  <c r="F20" i="3" s="1"/>
  <c r="F12" i="2" l="1"/>
  <c r="F8" i="2"/>
  <c r="F9" i="2"/>
  <c r="F10" i="2"/>
  <c r="F11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4" i="2"/>
  <c r="F7" i="2"/>
  <c r="G33" i="2"/>
  <c r="C33" i="2"/>
  <c r="E8" i="8" l="1"/>
  <c r="D8" i="8"/>
  <c r="B9" i="8" s="1"/>
  <c r="E5" i="8"/>
  <c r="D5" i="8"/>
  <c r="B6" i="8" s="1"/>
  <c r="I46" i="1"/>
  <c r="K46" i="1" s="1"/>
  <c r="J46" i="1" l="1"/>
  <c r="C9" i="8"/>
  <c r="C6" i="8"/>
  <c r="D43" i="3" l="1"/>
  <c r="E29" i="3"/>
  <c r="E21" i="3"/>
  <c r="E19" i="3"/>
  <c r="E18" i="3"/>
  <c r="E16" i="3"/>
  <c r="E15" i="3"/>
  <c r="E14" i="3"/>
  <c r="E13" i="3"/>
  <c r="E12" i="3"/>
  <c r="E11" i="3"/>
  <c r="E10" i="3"/>
  <c r="E9" i="3"/>
  <c r="E8" i="3"/>
  <c r="E7" i="3"/>
  <c r="E6" i="3"/>
  <c r="F43" i="3" l="1"/>
  <c r="E43" i="3"/>
  <c r="E20" i="3"/>
  <c r="F33" i="2" l="1"/>
  <c r="E11" i="8"/>
  <c r="D11" i="8"/>
  <c r="B12" i="8" s="1"/>
  <c r="C16" i="8"/>
  <c r="B16" i="8"/>
  <c r="C12" i="8" l="1"/>
  <c r="B14" i="8"/>
  <c r="C14" i="8"/>
  <c r="D14" i="8"/>
  <c r="E14" i="8"/>
  <c r="D16" i="8"/>
  <c r="G8" i="8"/>
  <c r="G5" i="8"/>
  <c r="E16" i="8" l="1"/>
</calcChain>
</file>

<file path=xl/sharedStrings.xml><?xml version="1.0" encoding="utf-8"?>
<sst xmlns="http://schemas.openxmlformats.org/spreadsheetml/2006/main" count="192" uniqueCount="138">
  <si>
    <t>S.N</t>
  </si>
  <si>
    <t>Commodities</t>
  </si>
  <si>
    <t>Unit</t>
  </si>
  <si>
    <t>Quantity</t>
  </si>
  <si>
    <t>Value</t>
  </si>
  <si>
    <t>Soyabean oil</t>
  </si>
  <si>
    <t>Palm oil</t>
  </si>
  <si>
    <t>Woolen Carpet</t>
  </si>
  <si>
    <t>Sq.Mtr.</t>
  </si>
  <si>
    <t>Jute and Jute Products</t>
  </si>
  <si>
    <t>Readymade Garments</t>
  </si>
  <si>
    <t>Pcs.</t>
  </si>
  <si>
    <t>Juices</t>
  </si>
  <si>
    <t>Cardamom</t>
  </si>
  <si>
    <t>Kg.</t>
  </si>
  <si>
    <t>Sunflower Oil</t>
  </si>
  <si>
    <t>Iron and Steel products</t>
  </si>
  <si>
    <t>Tea</t>
  </si>
  <si>
    <t>Woolen and Pashmina shawls</t>
  </si>
  <si>
    <t>Rosin and resin acid</t>
  </si>
  <si>
    <t>Noodles, pasta and like</t>
  </si>
  <si>
    <t>Nepalese paper and paper Products</t>
  </si>
  <si>
    <t>Medicinal Herbs</t>
  </si>
  <si>
    <t>Footwear</t>
  </si>
  <si>
    <t>Dentifrices (toothpaste)</t>
  </si>
  <si>
    <t>Essential Oils</t>
  </si>
  <si>
    <t>Handicrafts ( Painting, Sculpture and statuary)</t>
  </si>
  <si>
    <t>Ginger</t>
  </si>
  <si>
    <t>Cotton sacks and bags</t>
  </si>
  <si>
    <t>Lentils</t>
  </si>
  <si>
    <t>Gold Jewellery</t>
  </si>
  <si>
    <t>Hides &amp; Skins</t>
  </si>
  <si>
    <t>Copper and articles thereof</t>
  </si>
  <si>
    <t>Articles of silver jewellery</t>
  </si>
  <si>
    <t>Others</t>
  </si>
  <si>
    <t>Total</t>
  </si>
  <si>
    <t>`</t>
  </si>
  <si>
    <t>Petroleum Products</t>
  </si>
  <si>
    <t>Iron &amp; Steel and products thereof</t>
  </si>
  <si>
    <t>Machinery and parts</t>
  </si>
  <si>
    <t>Transport Vehicles and parts thereof</t>
  </si>
  <si>
    <t>Cereals</t>
  </si>
  <si>
    <t>Electronic and Electrical Equipments</t>
  </si>
  <si>
    <t>Pharmaceutical products</t>
  </si>
  <si>
    <t>Telecommunication Equipment and parts</t>
  </si>
  <si>
    <t>Articles of apparel and clothing accessories</t>
  </si>
  <si>
    <t>Aircraft and parts thereof</t>
  </si>
  <si>
    <t>Fertilizers</t>
  </si>
  <si>
    <t>Polythene Granules</t>
  </si>
  <si>
    <t>Crude soyabean oil</t>
  </si>
  <si>
    <t>Crude palm Oil</t>
  </si>
  <si>
    <t>Gold</t>
  </si>
  <si>
    <t>Chemicals</t>
  </si>
  <si>
    <t>Aluminium and articles thereof</t>
  </si>
  <si>
    <t>Rubber and articles thereof</t>
  </si>
  <si>
    <t>Silver</t>
  </si>
  <si>
    <t>Cotton ( Yarn and Fabrics)</t>
  </si>
  <si>
    <t>Low erucic acid rape or colza seeds</t>
  </si>
  <si>
    <t>Zinc and articles thereof</t>
  </si>
  <si>
    <t>Wool, fine or coarse animal hair</t>
  </si>
  <si>
    <t>Crude sunflower oil</t>
  </si>
  <si>
    <t>Major Trading Partners of Nepal</t>
  </si>
  <si>
    <t>Exports</t>
  </si>
  <si>
    <t>In Billion Rs.</t>
  </si>
  <si>
    <t>Countries/Region</t>
  </si>
  <si>
    <t>Imports</t>
  </si>
  <si>
    <t>Total Exports</t>
  </si>
  <si>
    <t>Total Imports</t>
  </si>
  <si>
    <t>Total Trade</t>
  </si>
  <si>
    <t>Trade Deficit</t>
  </si>
  <si>
    <t>Export: Import Ratio</t>
  </si>
  <si>
    <t>1:</t>
  </si>
  <si>
    <t>Share % in Total Trade</t>
  </si>
  <si>
    <t>Dog or cat food</t>
  </si>
  <si>
    <t>Woolen Felt Products</t>
  </si>
  <si>
    <t>Plywood</t>
  </si>
  <si>
    <t>Broom grass (Amriso)</t>
  </si>
  <si>
    <t>Unwrought lead (excl refined and containi n  antimony)</t>
  </si>
  <si>
    <t>Stoppers, lids, caps and other closures of  plastics</t>
  </si>
  <si>
    <t>Fabrics</t>
  </si>
  <si>
    <t>Kattha</t>
  </si>
  <si>
    <t xml:space="preserve">Oil-cake </t>
  </si>
  <si>
    <t>Cement</t>
  </si>
  <si>
    <t>Cement Clinker</t>
  </si>
  <si>
    <t>Brans</t>
  </si>
  <si>
    <t>F.Y. 2081/82</t>
  </si>
  <si>
    <t xml:space="preserve">COMPARISON OF TOTAL EXPORTS OF SOME MAJOR COMMODITIES </t>
  </si>
  <si>
    <t>(Provisional)</t>
  </si>
  <si>
    <t xml:space="preserve">COMPARISON OF TOTAL IMPORTS OF SOME MAJOR COMMODITIES </t>
  </si>
  <si>
    <t>Grand Total</t>
  </si>
  <si>
    <t>(2024/25)</t>
  </si>
  <si>
    <t>Yarns</t>
  </si>
  <si>
    <t>Value in 000 Rs</t>
  </si>
  <si>
    <t>F.Y. 2082/83</t>
  </si>
  <si>
    <t>Annual</t>
  </si>
  <si>
    <t>(2025/26)</t>
  </si>
  <si>
    <t>Man-made fibres and Fabric ( Synthetic, Polyester etc)</t>
  </si>
  <si>
    <t>F.Y. 2081/82 (2024/25)</t>
  </si>
  <si>
    <t>F.Y. 2081/82  (2024/25)</t>
  </si>
  <si>
    <t>F.Y. 2082/83  (2025/26)</t>
  </si>
  <si>
    <t>F.Y. 2080/81 (2023/24) ( Shrawan-Ashwin)</t>
  </si>
  <si>
    <t>F.Y. 2081/82 (2024/25) ( Shrawan-Ashwin)</t>
  </si>
  <si>
    <t>F.Y. 2082/83 (2025/26) ( Shrawan-Ashwin)</t>
  </si>
  <si>
    <t>Percentage Change in First Three Month of F.Y. 2081/82 compared to same period of the previous year ( 2080/81)</t>
  </si>
  <si>
    <t>Percentage Change in First Three Month of F.Y. 2082/83 compared to same period of the previous year ( 2081/82)</t>
  </si>
  <si>
    <t>DURING THE THREE  MONTH OF THE F.Y. 2081/82 AND 2082/83</t>
  </si>
  <si>
    <t>\</t>
  </si>
  <si>
    <t>Shrawan-Ashwin</t>
  </si>
  <si>
    <t>% Change in Value  in  F.Y. 2082/83  (Shrawan-Ashwin)</t>
  </si>
  <si>
    <t xml:space="preserve">    F.Y. 2081/82        (Shrawan-Ashwin)</t>
  </si>
  <si>
    <t xml:space="preserve">    F.Y. 2082/83        (Shrawan-Ashwin)</t>
  </si>
  <si>
    <t>% Share Total in  F.Y. 2082/83 ( Shrawan-Ashwin)</t>
  </si>
  <si>
    <t>(First Three Month Provisional)</t>
  </si>
  <si>
    <t>Argentina</t>
  </si>
  <si>
    <t>Australia</t>
  </si>
  <si>
    <t>Bangladesh</t>
  </si>
  <si>
    <t>Bhutan</t>
  </si>
  <si>
    <t>Brazil</t>
  </si>
  <si>
    <t>Canada</t>
  </si>
  <si>
    <t>China</t>
  </si>
  <si>
    <t>Denmark</t>
  </si>
  <si>
    <t>France</t>
  </si>
  <si>
    <t>Germany</t>
  </si>
  <si>
    <t>India</t>
  </si>
  <si>
    <t>Indonesia</t>
  </si>
  <si>
    <t>Italy</t>
  </si>
  <si>
    <t>Japan</t>
  </si>
  <si>
    <t>Malaysia</t>
  </si>
  <si>
    <t>Netherlands</t>
  </si>
  <si>
    <t>Qatar</t>
  </si>
  <si>
    <t>Thailand</t>
  </si>
  <si>
    <t>United Arab Emirates</t>
  </si>
  <si>
    <t>United Kingdom</t>
  </si>
  <si>
    <t>United States</t>
  </si>
  <si>
    <t>% Share  in Value in F.Y. 2082/83 (Shrawan-Ashwin)</t>
  </si>
  <si>
    <t>% Share in  Value in F.Y. 2082/83 ( Shrawan-Ashwin)</t>
  </si>
  <si>
    <t>Foreign Trade Composition of Nepal ( Provisional)</t>
  </si>
  <si>
    <t xml:space="preserve">% Change in value F.Y. 2082/83  ( Shrawan-Ashwin)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</si>
</sst>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i/>
      <sz val="12"/>
      <name val="Calibri"/>
      <family val="2"/>
      <scheme val="minor"/>
    </font>
    <font>
      <sz val="12"/>
      <name val="Arial"/>
      <family val="2"/>
    </font>
    <font>
      <b/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235">
    <xf numFmtId="0" fontId="0" fillId="0" borderId="0" xfId="0"/>
    <xf numFmtId="0" fontId="0" fillId="0" borderId="0" xfId="0" applyAlignment="1">
      <alignment vertical="top"/>
    </xf>
    <xf numFmtId="2" fontId="0" fillId="0" borderId="0" xfId="0" applyNumberFormat="1" applyAlignment="1">
      <alignment vertical="top"/>
    </xf>
    <xf numFmtId="0" fontId="3" fillId="0" borderId="8" xfId="0" applyFont="1" applyBorder="1" applyAlignment="1">
      <alignment horizontal="center" vertical="top"/>
    </xf>
    <xf numFmtId="0" fontId="3" fillId="0" borderId="11" xfId="0" applyFont="1" applyBorder="1" applyAlignment="1">
      <alignment vertical="top"/>
    </xf>
    <xf numFmtId="0" fontId="0" fillId="0" borderId="0" xfId="0" applyAlignment="1">
      <alignment horizontal="left" vertical="top"/>
    </xf>
    <xf numFmtId="164" fontId="1" fillId="0" borderId="0" xfId="2" applyNumberFormat="1" applyFont="1" applyBorder="1" applyAlignment="1">
      <alignment vertical="top"/>
    </xf>
    <xf numFmtId="0" fontId="11" fillId="0" borderId="0" xfId="0" applyFont="1"/>
    <xf numFmtId="0" fontId="10" fillId="0" borderId="0" xfId="0" applyFont="1"/>
    <xf numFmtId="0" fontId="12" fillId="0" borderId="0" xfId="0" applyFont="1"/>
    <xf numFmtId="0" fontId="9" fillId="0" borderId="0" xfId="0" applyFont="1" applyAlignment="1">
      <alignment horizontal="right"/>
    </xf>
    <xf numFmtId="0" fontId="9" fillId="0" borderId="1" xfId="0" applyFont="1" applyBorder="1" applyAlignment="1">
      <alignment horizontal="center" vertical="top"/>
    </xf>
    <xf numFmtId="0" fontId="9" fillId="0" borderId="3" xfId="0" applyFont="1" applyBorder="1" applyAlignment="1">
      <alignment horizontal="left" vertical="top"/>
    </xf>
    <xf numFmtId="0" fontId="9" fillId="0" borderId="7" xfId="0" applyFont="1" applyBorder="1" applyAlignment="1">
      <alignment horizontal="center" vertical="top"/>
    </xf>
    <xf numFmtId="0" fontId="11" fillId="0" borderId="0" xfId="0" applyFont="1" applyAlignment="1">
      <alignment horizontal="center"/>
    </xf>
    <xf numFmtId="0" fontId="13" fillId="0" borderId="0" xfId="0" applyFont="1"/>
    <xf numFmtId="164" fontId="13" fillId="0" borderId="0" xfId="1" applyNumberFormat="1" applyFont="1"/>
    <xf numFmtId="0" fontId="13" fillId="0" borderId="3" xfId="0" applyFont="1" applyBorder="1"/>
    <xf numFmtId="0" fontId="9" fillId="0" borderId="10" xfId="0" applyFont="1" applyBorder="1" applyAlignment="1">
      <alignment horizontal="right" vertical="top"/>
    </xf>
    <xf numFmtId="164" fontId="9" fillId="0" borderId="3" xfId="1" applyNumberFormat="1" applyFont="1" applyBorder="1" applyAlignment="1">
      <alignment horizontal="right"/>
    </xf>
    <xf numFmtId="0" fontId="9" fillId="0" borderId="10" xfId="0" applyFont="1" applyBorder="1" applyAlignment="1">
      <alignment horizontal="right"/>
    </xf>
    <xf numFmtId="0" fontId="13" fillId="0" borderId="6" xfId="0" applyFont="1" applyBorder="1"/>
    <xf numFmtId="0" fontId="13" fillId="0" borderId="9" xfId="0" applyFont="1" applyBorder="1"/>
    <xf numFmtId="0" fontId="13" fillId="0" borderId="5" xfId="0" applyFont="1" applyBorder="1"/>
    <xf numFmtId="0" fontId="9" fillId="0" borderId="3" xfId="0" applyFont="1" applyBorder="1" applyAlignment="1">
      <alignment horizontal="left"/>
    </xf>
    <xf numFmtId="43" fontId="4" fillId="0" borderId="2" xfId="0" applyNumberFormat="1" applyFont="1" applyBorder="1" applyAlignment="1">
      <alignment vertical="top"/>
    </xf>
    <xf numFmtId="43" fontId="4" fillId="0" borderId="3" xfId="0" applyNumberFormat="1" applyFont="1" applyBorder="1" applyAlignment="1">
      <alignment vertical="top"/>
    </xf>
    <xf numFmtId="0" fontId="16" fillId="0" borderId="8" xfId="0" applyFont="1" applyBorder="1"/>
    <xf numFmtId="0" fontId="9" fillId="0" borderId="8" xfId="0" applyFont="1" applyBorder="1" applyAlignment="1">
      <alignment vertical="top" wrapText="1"/>
    </xf>
    <xf numFmtId="164" fontId="7" fillId="0" borderId="0" xfId="1" applyNumberFormat="1" applyFont="1" applyBorder="1" applyAlignment="1"/>
    <xf numFmtId="164" fontId="7" fillId="0" borderId="0" xfId="1" applyNumberFormat="1" applyFont="1" applyBorder="1" applyAlignment="1">
      <alignment horizontal="left"/>
    </xf>
    <xf numFmtId="164" fontId="1" fillId="0" borderId="0" xfId="1" applyNumberFormat="1" applyFont="1" applyBorder="1"/>
    <xf numFmtId="164" fontId="0" fillId="0" borderId="0" xfId="1" applyNumberFormat="1" applyFont="1" applyFill="1" applyBorder="1"/>
    <xf numFmtId="0" fontId="11" fillId="0" borderId="0" xfId="0" applyFont="1" applyAlignment="1">
      <alignment vertical="top"/>
    </xf>
    <xf numFmtId="164" fontId="11" fillId="0" borderId="0" xfId="1" applyNumberFormat="1" applyFont="1" applyFill="1" applyBorder="1" applyAlignment="1">
      <alignment vertical="top"/>
    </xf>
    <xf numFmtId="164" fontId="11" fillId="0" borderId="0" xfId="1" applyNumberFormat="1" applyFont="1" applyFill="1" applyBorder="1"/>
    <xf numFmtId="0" fontId="14" fillId="0" borderId="0" xfId="0" applyFont="1" applyAlignment="1">
      <alignment vertical="top"/>
    </xf>
    <xf numFmtId="43" fontId="11" fillId="0" borderId="0" xfId="1" applyFont="1" applyFill="1" applyBorder="1" applyAlignment="1">
      <alignment vertical="top"/>
    </xf>
    <xf numFmtId="0" fontId="17" fillId="0" borderId="0" xfId="0" applyFont="1" applyAlignment="1">
      <alignment vertical="top"/>
    </xf>
    <xf numFmtId="164" fontId="0" fillId="0" borderId="8" xfId="1" applyNumberFormat="1" applyFont="1" applyBorder="1" applyAlignment="1"/>
    <xf numFmtId="164" fontId="3" fillId="0" borderId="3" xfId="1" applyNumberFormat="1" applyFont="1" applyBorder="1" applyAlignment="1">
      <alignment horizontal="center" vertical="top"/>
    </xf>
    <xf numFmtId="164" fontId="3" fillId="0" borderId="3" xfId="1" applyNumberFormat="1" applyFont="1" applyBorder="1" applyAlignment="1">
      <alignment vertical="top"/>
    </xf>
    <xf numFmtId="164" fontId="3" fillId="0" borderId="8" xfId="1" applyNumberFormat="1" applyFont="1" applyBorder="1" applyAlignment="1">
      <alignment horizontal="center" vertical="top"/>
    </xf>
    <xf numFmtId="164" fontId="3" fillId="0" borderId="8" xfId="1" applyNumberFormat="1" applyFont="1" applyBorder="1" applyAlignment="1">
      <alignment vertical="top"/>
    </xf>
    <xf numFmtId="164" fontId="8" fillId="0" borderId="8" xfId="1" applyNumberFormat="1" applyFont="1" applyBorder="1" applyAlignment="1">
      <alignment vertical="center"/>
    </xf>
    <xf numFmtId="164" fontId="3" fillId="0" borderId="6" xfId="1" applyNumberFormat="1" applyFont="1" applyBorder="1" applyAlignment="1">
      <alignment horizontal="center" vertical="top"/>
    </xf>
    <xf numFmtId="164" fontId="3" fillId="0" borderId="6" xfId="1" applyNumberFormat="1" applyFont="1" applyBorder="1" applyAlignment="1">
      <alignment vertical="top"/>
    </xf>
    <xf numFmtId="0" fontId="13" fillId="0" borderId="4" xfId="0" applyFont="1" applyBorder="1"/>
    <xf numFmtId="2" fontId="11" fillId="0" borderId="0" xfId="1" applyNumberFormat="1" applyFont="1" applyFill="1" applyBorder="1"/>
    <xf numFmtId="2" fontId="11" fillId="0" borderId="0" xfId="1" applyNumberFormat="1" applyFont="1" applyFill="1" applyBorder="1" applyAlignment="1">
      <alignment vertical="top"/>
    </xf>
    <xf numFmtId="43" fontId="1" fillId="0" borderId="0" xfId="1" applyFont="1" applyBorder="1" applyAlignment="1">
      <alignment vertical="top"/>
    </xf>
    <xf numFmtId="2" fontId="12" fillId="0" borderId="0" xfId="0" applyNumberFormat="1" applyFont="1"/>
    <xf numFmtId="43" fontId="4" fillId="0" borderId="0" xfId="1" applyFont="1" applyBorder="1" applyAlignment="1">
      <alignment vertical="top"/>
    </xf>
    <xf numFmtId="43" fontId="18" fillId="0" borderId="3" xfId="1" applyFont="1" applyBorder="1"/>
    <xf numFmtId="20" fontId="9" fillId="0" borderId="2" xfId="0" quotePrefix="1" applyNumberFormat="1" applyFont="1" applyBorder="1" applyAlignment="1">
      <alignment horizontal="right"/>
    </xf>
    <xf numFmtId="166" fontId="9" fillId="0" borderId="10" xfId="0" applyNumberFormat="1" applyFont="1" applyBorder="1" applyAlignment="1">
      <alignment horizontal="left"/>
    </xf>
    <xf numFmtId="165" fontId="16" fillId="0" borderId="7" xfId="1" applyNumberFormat="1" applyFont="1" applyBorder="1" applyAlignment="1">
      <alignment vertical="top"/>
    </xf>
    <xf numFmtId="165" fontId="16" fillId="0" borderId="8" xfId="1" applyNumberFormat="1" applyFont="1" applyBorder="1" applyAlignment="1">
      <alignment vertical="top"/>
    </xf>
    <xf numFmtId="0" fontId="13" fillId="0" borderId="8" xfId="0" applyFont="1" applyBorder="1"/>
    <xf numFmtId="166" fontId="9" fillId="0" borderId="11" xfId="0" applyNumberFormat="1" applyFont="1" applyBorder="1" applyAlignment="1">
      <alignment horizontal="left"/>
    </xf>
    <xf numFmtId="166" fontId="9" fillId="0" borderId="9" xfId="0" applyNumberFormat="1" applyFont="1" applyBorder="1" applyAlignment="1">
      <alignment horizontal="left"/>
    </xf>
    <xf numFmtId="0" fontId="13" fillId="0" borderId="11" xfId="0" applyFont="1" applyBorder="1"/>
    <xf numFmtId="20" fontId="9" fillId="0" borderId="0" xfId="0" quotePrefix="1" applyNumberFormat="1" applyFont="1" applyAlignment="1">
      <alignment horizontal="right"/>
    </xf>
    <xf numFmtId="0" fontId="9" fillId="0" borderId="6" xfId="0" applyFont="1" applyBorder="1" applyAlignment="1">
      <alignment vertical="top"/>
    </xf>
    <xf numFmtId="0" fontId="9" fillId="0" borderId="9" xfId="0" applyFont="1" applyBorder="1" applyAlignment="1">
      <alignment vertical="top"/>
    </xf>
    <xf numFmtId="164" fontId="6" fillId="0" borderId="10" xfId="1" applyNumberFormat="1" applyFont="1" applyBorder="1" applyAlignment="1">
      <alignment horizontal="center" vertical="center"/>
    </xf>
    <xf numFmtId="43" fontId="10" fillId="0" borderId="0" xfId="1" applyFont="1"/>
    <xf numFmtId="164" fontId="2" fillId="0" borderId="15" xfId="1" applyNumberFormat="1" applyFont="1" applyFill="1" applyBorder="1" applyAlignment="1">
      <alignment vertical="top"/>
    </xf>
    <xf numFmtId="164" fontId="17" fillId="0" borderId="0" xfId="1" applyNumberFormat="1" applyFont="1" applyFill="1" applyBorder="1" applyAlignment="1">
      <alignment vertical="top"/>
    </xf>
    <xf numFmtId="164" fontId="2" fillId="0" borderId="13" xfId="1" applyNumberFormat="1" applyFont="1" applyBorder="1"/>
    <xf numFmtId="164" fontId="22" fillId="0" borderId="0" xfId="1" applyNumberFormat="1" applyFont="1" applyBorder="1" applyAlignment="1">
      <alignment horizontal="center" vertical="top"/>
    </xf>
    <xf numFmtId="164" fontId="1" fillId="0" borderId="7" xfId="1" applyNumberFormat="1" applyFont="1" applyBorder="1" applyAlignment="1">
      <alignment vertical="top"/>
    </xf>
    <xf numFmtId="164" fontId="1" fillId="0" borderId="1" xfId="1" applyNumberFormat="1" applyFont="1" applyBorder="1" applyAlignment="1"/>
    <xf numFmtId="164" fontId="1" fillId="0" borderId="7" xfId="1" applyNumberFormat="1" applyFont="1" applyBorder="1" applyAlignment="1"/>
    <xf numFmtId="164" fontId="12" fillId="0" borderId="0" xfId="1" applyNumberFormat="1" applyFont="1" applyFill="1" applyBorder="1" applyAlignment="1" applyProtection="1"/>
    <xf numFmtId="164" fontId="9" fillId="0" borderId="0" xfId="1" applyNumberFormat="1" applyFont="1" applyBorder="1" applyAlignment="1">
      <alignment horizontal="right"/>
    </xf>
    <xf numFmtId="2" fontId="11" fillId="0" borderId="0" xfId="1" applyNumberFormat="1" applyFont="1"/>
    <xf numFmtId="164" fontId="9" fillId="0" borderId="3" xfId="1" applyNumberFormat="1" applyFont="1" applyBorder="1" applyAlignment="1">
      <alignment horizontal="center" vertical="top" wrapText="1"/>
    </xf>
    <xf numFmtId="43" fontId="19" fillId="0" borderId="11" xfId="1" applyFont="1" applyBorder="1"/>
    <xf numFmtId="0" fontId="6" fillId="0" borderId="12" xfId="0" applyFont="1" applyBorder="1" applyAlignment="1">
      <alignment horizontal="left" vertical="top"/>
    </xf>
    <xf numFmtId="0" fontId="14" fillId="0" borderId="0" xfId="0" applyFont="1"/>
    <xf numFmtId="0" fontId="0" fillId="0" borderId="0" xfId="0" applyAlignment="1">
      <alignment horizontal="center"/>
    </xf>
    <xf numFmtId="164" fontId="0" fillId="0" borderId="0" xfId="1" applyNumberFormat="1" applyFont="1" applyBorder="1"/>
    <xf numFmtId="2" fontId="0" fillId="0" borderId="0" xfId="1" applyNumberFormat="1" applyFont="1" applyBorder="1"/>
    <xf numFmtId="164" fontId="0" fillId="0" borderId="0" xfId="1" applyNumberFormat="1" applyFont="1"/>
    <xf numFmtId="2" fontId="0" fillId="0" borderId="0" xfId="1" applyNumberFormat="1" applyFont="1"/>
    <xf numFmtId="0" fontId="18" fillId="0" borderId="0" xfId="0" applyFont="1"/>
    <xf numFmtId="0" fontId="8" fillId="0" borderId="0" xfId="0" applyFont="1"/>
    <xf numFmtId="164" fontId="8" fillId="0" borderId="0" xfId="1" applyNumberFormat="1" applyFont="1" applyFill="1" applyBorder="1" applyAlignment="1" applyProtection="1"/>
    <xf numFmtId="164" fontId="4" fillId="0" borderId="0" xfId="1" applyNumberFormat="1" applyFont="1" applyBorder="1" applyAlignment="1">
      <alignment horizontal="right"/>
    </xf>
    <xf numFmtId="0" fontId="6" fillId="0" borderId="14" xfId="0" applyFont="1" applyBorder="1" applyAlignment="1">
      <alignment horizontal="center" vertical="top"/>
    </xf>
    <xf numFmtId="164" fontId="11" fillId="0" borderId="0" xfId="1" applyNumberFormat="1" applyFont="1"/>
    <xf numFmtId="164" fontId="9" fillId="0" borderId="8" xfId="1" quotePrefix="1" applyNumberFormat="1" applyFont="1" applyBorder="1" applyAlignment="1">
      <alignment horizontal="center" vertical="center"/>
    </xf>
    <xf numFmtId="43" fontId="1" fillId="0" borderId="10" xfId="1" applyFont="1" applyBorder="1"/>
    <xf numFmtId="43" fontId="1" fillId="0" borderId="11" xfId="1" applyFont="1" applyBorder="1"/>
    <xf numFmtId="43" fontId="1" fillId="0" borderId="3" xfId="1" applyFont="1" applyBorder="1"/>
    <xf numFmtId="43" fontId="1" fillId="0" borderId="8" xfId="1" applyFont="1" applyBorder="1"/>
    <xf numFmtId="43" fontId="19" fillId="0" borderId="8" xfId="1" applyFont="1" applyBorder="1"/>
    <xf numFmtId="43" fontId="2" fillId="0" borderId="12" xfId="1" applyFont="1" applyBorder="1"/>
    <xf numFmtId="0" fontId="19" fillId="0" borderId="6" xfId="0" applyFont="1" applyBorder="1"/>
    <xf numFmtId="2" fontId="19" fillId="0" borderId="3" xfId="1" applyNumberFormat="1" applyFont="1" applyBorder="1"/>
    <xf numFmtId="2" fontId="19" fillId="0" borderId="8" xfId="1" applyNumberFormat="1" applyFont="1" applyBorder="1"/>
    <xf numFmtId="2" fontId="21" fillId="0" borderId="12" xfId="1" applyNumberFormat="1" applyFont="1" applyBorder="1"/>
    <xf numFmtId="43" fontId="10" fillId="0" borderId="3" xfId="1" applyFont="1" applyBorder="1"/>
    <xf numFmtId="164" fontId="2" fillId="0" borderId="13" xfId="1" applyNumberFormat="1" applyFont="1" applyFill="1" applyBorder="1" applyAlignment="1">
      <alignment vertical="top"/>
    </xf>
    <xf numFmtId="164" fontId="1" fillId="0" borderId="7" xfId="1" applyNumberFormat="1" applyFont="1" applyBorder="1"/>
    <xf numFmtId="164" fontId="0" fillId="0" borderId="11" xfId="1" applyNumberFormat="1" applyFont="1" applyFill="1" applyBorder="1"/>
    <xf numFmtId="164" fontId="3" fillId="0" borderId="0" xfId="1" applyNumberFormat="1" applyFont="1" applyFill="1" applyBorder="1" applyAlignment="1"/>
    <xf numFmtId="164" fontId="0" fillId="0" borderId="0" xfId="1" applyNumberFormat="1" applyFont="1" applyFill="1" applyBorder="1" applyAlignment="1">
      <alignment vertical="top"/>
    </xf>
    <xf numFmtId="164" fontId="2" fillId="0" borderId="0" xfId="1" applyNumberFormat="1" applyFont="1" applyFill="1" applyBorder="1" applyAlignment="1">
      <alignment vertical="top"/>
    </xf>
    <xf numFmtId="164" fontId="3" fillId="0" borderId="8" xfId="1" applyNumberFormat="1" applyFont="1" applyFill="1" applyBorder="1" applyAlignment="1">
      <alignment vertical="top"/>
    </xf>
    <xf numFmtId="164" fontId="0" fillId="0" borderId="8" xfId="1" applyNumberFormat="1" applyFont="1" applyFill="1" applyBorder="1"/>
    <xf numFmtId="164" fontId="3" fillId="0" borderId="8" xfId="1" applyNumberFormat="1" applyFont="1" applyFill="1" applyBorder="1" applyAlignment="1">
      <alignment horizontal="left"/>
    </xf>
    <xf numFmtId="164" fontId="8" fillId="0" borderId="8" xfId="1" applyNumberFormat="1" applyFont="1" applyFill="1" applyBorder="1" applyAlignment="1">
      <alignment vertical="center"/>
    </xf>
    <xf numFmtId="164" fontId="3" fillId="0" borderId="11" xfId="1" applyNumberFormat="1" applyFont="1" applyFill="1" applyBorder="1" applyAlignment="1">
      <alignment vertical="top"/>
    </xf>
    <xf numFmtId="164" fontId="4" fillId="0" borderId="12" xfId="1" applyNumberFormat="1" applyFont="1" applyFill="1" applyBorder="1" applyAlignment="1">
      <alignment vertical="top"/>
    </xf>
    <xf numFmtId="164" fontId="1" fillId="0" borderId="14" xfId="1" applyNumberFormat="1" applyFont="1" applyBorder="1"/>
    <xf numFmtId="164" fontId="6" fillId="0" borderId="3" xfId="1" applyNumberFormat="1" applyFont="1" applyBorder="1" applyAlignment="1">
      <alignment horizontal="center" vertical="center"/>
    </xf>
    <xf numFmtId="164" fontId="1" fillId="0" borderId="3" xfId="2" applyNumberFormat="1" applyFont="1" applyBorder="1" applyAlignment="1">
      <alignment vertical="top"/>
    </xf>
    <xf numFmtId="164" fontId="1" fillId="0" borderId="8" xfId="2" applyNumberFormat="1" applyFont="1" applyBorder="1" applyAlignment="1">
      <alignment vertical="top"/>
    </xf>
    <xf numFmtId="165" fontId="22" fillId="0" borderId="0" xfId="1" applyNumberFormat="1" applyFont="1" applyBorder="1" applyAlignment="1">
      <alignment horizontal="center" vertical="top"/>
    </xf>
    <xf numFmtId="165" fontId="0" fillId="0" borderId="0" xfId="0" applyNumberFormat="1" applyAlignment="1">
      <alignment vertical="top"/>
    </xf>
    <xf numFmtId="164" fontId="3" fillId="0" borderId="6" xfId="1" applyNumberFormat="1" applyFont="1" applyBorder="1" applyAlignment="1"/>
    <xf numFmtId="164" fontId="1" fillId="0" borderId="12" xfId="1" applyNumberFormat="1" applyFont="1" applyBorder="1" applyAlignment="1">
      <alignment vertical="top"/>
    </xf>
    <xf numFmtId="0" fontId="2" fillId="0" borderId="15" xfId="0" applyFont="1" applyBorder="1" applyAlignment="1">
      <alignment vertical="top"/>
    </xf>
    <xf numFmtId="43" fontId="11" fillId="0" borderId="11" xfId="1" applyFont="1" applyBorder="1" applyAlignment="1">
      <alignment horizontal="right"/>
    </xf>
    <xf numFmtId="43" fontId="11" fillId="0" borderId="8" xfId="1" applyFont="1" applyBorder="1"/>
    <xf numFmtId="0" fontId="9" fillId="0" borderId="6" xfId="0" applyFont="1" applyBorder="1" applyAlignment="1">
      <alignment horizontal="left" vertical="top"/>
    </xf>
    <xf numFmtId="0" fontId="19" fillId="0" borderId="9" xfId="0" applyFont="1" applyBorder="1"/>
    <xf numFmtId="0" fontId="6" fillId="0" borderId="9" xfId="0" applyFont="1" applyBorder="1" applyAlignment="1">
      <alignment horizontal="left" vertical="top"/>
    </xf>
    <xf numFmtId="0" fontId="19" fillId="0" borderId="3" xfId="0" applyFont="1" applyBorder="1"/>
    <xf numFmtId="0" fontId="19" fillId="0" borderId="8" xfId="0" applyFont="1" applyBorder="1"/>
    <xf numFmtId="0" fontId="19" fillId="0" borderId="8" xfId="0" applyFont="1" applyBorder="1" applyAlignment="1">
      <alignment horizontal="right"/>
    </xf>
    <xf numFmtId="0" fontId="6" fillId="0" borderId="12" xfId="0" applyFont="1" applyBorder="1" applyAlignment="1">
      <alignment horizontal="center" vertical="top"/>
    </xf>
    <xf numFmtId="43" fontId="11" fillId="0" borderId="3" xfId="1" applyFont="1" applyBorder="1"/>
    <xf numFmtId="43" fontId="11" fillId="0" borderId="12" xfId="1" applyFont="1" applyBorder="1"/>
    <xf numFmtId="0" fontId="9" fillId="0" borderId="4" xfId="0" applyFont="1" applyBorder="1" applyAlignment="1">
      <alignment horizontal="center" vertical="top"/>
    </xf>
    <xf numFmtId="164" fontId="20" fillId="0" borderId="0" xfId="1" applyNumberFormat="1" applyFont="1" applyBorder="1" applyAlignment="1">
      <alignment horizontal="center" vertical="top"/>
    </xf>
    <xf numFmtId="2" fontId="11" fillId="0" borderId="0" xfId="0" applyNumberFormat="1" applyFont="1"/>
    <xf numFmtId="43" fontId="11" fillId="0" borderId="0" xfId="0" applyNumberFormat="1" applyFont="1"/>
    <xf numFmtId="43" fontId="12" fillId="0" borderId="0" xfId="1" applyFont="1"/>
    <xf numFmtId="0" fontId="4" fillId="0" borderId="8" xfId="0" applyFont="1" applyBorder="1" applyAlignment="1">
      <alignment horizontal="center" vertical="top"/>
    </xf>
    <xf numFmtId="0" fontId="4" fillId="0" borderId="11" xfId="0" applyFont="1" applyBorder="1" applyAlignment="1">
      <alignment horizontal="centerContinuous" vertical="top"/>
    </xf>
    <xf numFmtId="0" fontId="0" fillId="0" borderId="0" xfId="0" applyAlignment="1">
      <alignment horizontal="center" vertical="top"/>
    </xf>
    <xf numFmtId="164" fontId="4" fillId="0" borderId="7" xfId="2" applyNumberFormat="1" applyFont="1" applyBorder="1" applyAlignment="1">
      <alignment horizontal="right" vertical="top"/>
    </xf>
    <xf numFmtId="0" fontId="0" fillId="0" borderId="8" xfId="0" applyBorder="1" applyAlignment="1">
      <alignment horizontal="center" vertical="top"/>
    </xf>
    <xf numFmtId="164" fontId="20" fillId="0" borderId="6" xfId="1" applyNumberFormat="1" applyFont="1" applyBorder="1" applyAlignment="1">
      <alignment horizontal="center"/>
    </xf>
    <xf numFmtId="0" fontId="3" fillId="0" borderId="3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3" fillId="0" borderId="8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164" fontId="4" fillId="0" borderId="5" xfId="1" applyNumberFormat="1" applyFont="1" applyFill="1" applyBorder="1" applyAlignment="1">
      <alignment horizontal="right" vertical="top"/>
    </xf>
    <xf numFmtId="164" fontId="4" fillId="0" borderId="9" xfId="1" applyNumberFormat="1" applyFont="1" applyFill="1" applyBorder="1" applyAlignment="1">
      <alignment horizontal="right" vertical="top"/>
    </xf>
    <xf numFmtId="164" fontId="0" fillId="0" borderId="11" xfId="1" applyNumberFormat="1" applyFont="1" applyBorder="1"/>
    <xf numFmtId="1" fontId="0" fillId="0" borderId="0" xfId="0" applyNumberFormat="1"/>
    <xf numFmtId="164" fontId="0" fillId="0" borderId="11" xfId="1" applyNumberFormat="1" applyFont="1" applyFill="1" applyBorder="1" applyAlignment="1">
      <alignment vertical="top"/>
    </xf>
    <xf numFmtId="0" fontId="2" fillId="0" borderId="12" xfId="0" applyFont="1" applyBorder="1" applyAlignment="1">
      <alignment vertical="top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Continuous" vertical="center"/>
    </xf>
    <xf numFmtId="164" fontId="4" fillId="0" borderId="1" xfId="2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164" fontId="19" fillId="0" borderId="1" xfId="1" applyNumberFormat="1" applyFont="1" applyFill="1" applyBorder="1"/>
    <xf numFmtId="164" fontId="19" fillId="0" borderId="7" xfId="1" applyNumberFormat="1" applyFont="1" applyFill="1" applyBorder="1"/>
    <xf numFmtId="164" fontId="19" fillId="0" borderId="11" xfId="1" applyNumberFormat="1" applyFont="1" applyFill="1" applyBorder="1"/>
    <xf numFmtId="164" fontId="19" fillId="0" borderId="7" xfId="1" applyNumberFormat="1" applyFont="1" applyBorder="1"/>
    <xf numFmtId="164" fontId="19" fillId="0" borderId="11" xfId="1" applyNumberFormat="1" applyFont="1" applyBorder="1"/>
    <xf numFmtId="164" fontId="23" fillId="0" borderId="7" xfId="1" applyNumberFormat="1" applyFont="1" applyFill="1" applyBorder="1" applyAlignment="1"/>
    <xf numFmtId="164" fontId="4" fillId="0" borderId="0" xfId="1" applyNumberFormat="1" applyFont="1" applyBorder="1" applyAlignment="1">
      <alignment horizontal="right" vertical="top"/>
    </xf>
    <xf numFmtId="164" fontId="4" fillId="0" borderId="11" xfId="1" applyNumberFormat="1" applyFont="1" applyBorder="1" applyAlignment="1">
      <alignment horizontal="right" vertical="top"/>
    </xf>
    <xf numFmtId="164" fontId="19" fillId="0" borderId="10" xfId="1" applyNumberFormat="1" applyFont="1" applyBorder="1"/>
    <xf numFmtId="164" fontId="21" fillId="0" borderId="7" xfId="1" applyNumberFormat="1" applyFont="1" applyFill="1" applyBorder="1" applyAlignment="1">
      <alignment vertical="top"/>
    </xf>
    <xf numFmtId="164" fontId="19" fillId="0" borderId="14" xfId="1" applyNumberFormat="1" applyFont="1" applyFill="1" applyBorder="1" applyAlignment="1">
      <alignment vertical="top"/>
    </xf>
    <xf numFmtId="164" fontId="19" fillId="0" borderId="8" xfId="1" applyNumberFormat="1" applyFont="1" applyBorder="1" applyAlignment="1"/>
    <xf numFmtId="164" fontId="19" fillId="0" borderId="3" xfId="1" applyNumberFormat="1" applyFont="1" applyBorder="1" applyAlignment="1"/>
    <xf numFmtId="164" fontId="19" fillId="0" borderId="8" xfId="1" applyNumberFormat="1" applyFont="1" applyBorder="1"/>
    <xf numFmtId="166" fontId="0" fillId="0" borderId="11" xfId="1" applyNumberFormat="1" applyFont="1" applyFill="1" applyBorder="1" applyAlignment="1"/>
    <xf numFmtId="166" fontId="11" fillId="0" borderId="0" xfId="1" applyNumberFormat="1" applyFont="1" applyFill="1" applyBorder="1" applyAlignment="1"/>
    <xf numFmtId="2" fontId="0" fillId="0" borderId="2" xfId="1" applyNumberFormat="1" applyFont="1" applyBorder="1" applyAlignment="1">
      <alignment vertical="top"/>
    </xf>
    <xf numFmtId="2" fontId="0" fillId="0" borderId="0" xfId="1" applyNumberFormat="1" applyFont="1" applyBorder="1" applyAlignment="1">
      <alignment vertical="top"/>
    </xf>
    <xf numFmtId="2" fontId="1" fillId="0" borderId="15" xfId="1" applyNumberFormat="1" applyFont="1" applyBorder="1" applyAlignment="1">
      <alignment vertical="top"/>
    </xf>
    <xf numFmtId="165" fontId="0" fillId="0" borderId="3" xfId="1" applyNumberFormat="1" applyFont="1" applyBorder="1" applyAlignment="1">
      <alignment vertical="top"/>
    </xf>
    <xf numFmtId="165" fontId="0" fillId="0" borderId="8" xfId="1" applyNumberFormat="1" applyFont="1" applyBorder="1" applyAlignment="1">
      <alignment vertical="top"/>
    </xf>
    <xf numFmtId="165" fontId="0" fillId="0" borderId="12" xfId="1" applyNumberFormat="1" applyFont="1" applyBorder="1" applyAlignment="1">
      <alignment vertical="top"/>
    </xf>
    <xf numFmtId="43" fontId="19" fillId="0" borderId="6" xfId="1" applyFont="1" applyBorder="1"/>
    <xf numFmtId="43" fontId="21" fillId="0" borderId="12" xfId="1" applyFont="1" applyBorder="1"/>
    <xf numFmtId="164" fontId="19" fillId="0" borderId="6" xfId="1" applyNumberFormat="1" applyFont="1" applyBorder="1" applyAlignment="1">
      <alignment vertical="top"/>
    </xf>
    <xf numFmtId="164" fontId="21" fillId="0" borderId="6" xfId="1" applyNumberFormat="1" applyFont="1" applyBorder="1"/>
    <xf numFmtId="2" fontId="0" fillId="0" borderId="11" xfId="1" applyNumberFormat="1" applyFont="1" applyFill="1" applyBorder="1"/>
    <xf numFmtId="164" fontId="0" fillId="0" borderId="2" xfId="1" applyNumberFormat="1" applyFont="1" applyFill="1" applyBorder="1"/>
    <xf numFmtId="164" fontId="0" fillId="0" borderId="10" xfId="1" applyNumberFormat="1" applyFont="1" applyBorder="1"/>
    <xf numFmtId="2" fontId="0" fillId="0" borderId="13" xfId="1" applyNumberFormat="1" applyFont="1" applyFill="1" applyBorder="1"/>
    <xf numFmtId="166" fontId="0" fillId="0" borderId="13" xfId="1" applyNumberFormat="1" applyFont="1" applyFill="1" applyBorder="1" applyAlignment="1"/>
    <xf numFmtId="164" fontId="3" fillId="0" borderId="11" xfId="1" applyNumberFormat="1" applyFont="1" applyFill="1" applyBorder="1" applyAlignment="1"/>
    <xf numFmtId="164" fontId="21" fillId="0" borderId="13" xfId="1" applyNumberFormat="1" applyFont="1" applyFill="1" applyBorder="1"/>
    <xf numFmtId="43" fontId="0" fillId="0" borderId="0" xfId="1" applyFont="1"/>
    <xf numFmtId="164" fontId="9" fillId="0" borderId="6" xfId="1" quotePrefix="1" applyNumberFormat="1" applyFont="1" applyBorder="1" applyAlignment="1">
      <alignment horizontal="center" vertical="center"/>
    </xf>
    <xf numFmtId="43" fontId="9" fillId="0" borderId="8" xfId="1" applyFont="1" applyBorder="1" applyAlignment="1">
      <alignment vertical="top"/>
    </xf>
    <xf numFmtId="43" fontId="9" fillId="0" borderId="11" xfId="1" applyFont="1" applyBorder="1" applyAlignment="1">
      <alignment vertical="top"/>
    </xf>
    <xf numFmtId="2" fontId="9" fillId="0" borderId="8" xfId="0" applyNumberFormat="1" applyFont="1" applyBorder="1" applyAlignment="1">
      <alignment vertical="top"/>
    </xf>
    <xf numFmtId="2" fontId="9" fillId="0" borderId="11" xfId="0" applyNumberFormat="1" applyFont="1" applyBorder="1" applyAlignment="1">
      <alignment vertical="top"/>
    </xf>
    <xf numFmtId="166" fontId="11" fillId="0" borderId="0" xfId="0" applyNumberFormat="1" applyFont="1" applyAlignment="1">
      <alignment vertical="top"/>
    </xf>
    <xf numFmtId="43" fontId="12" fillId="0" borderId="0" xfId="0" applyNumberFormat="1" applyFont="1"/>
    <xf numFmtId="0" fontId="23" fillId="0" borderId="3" xfId="0" applyFont="1" applyBorder="1" applyAlignment="1">
      <alignment horizontal="center" vertical="top"/>
    </xf>
    <xf numFmtId="0" fontId="23" fillId="0" borderId="8" xfId="0" applyFont="1" applyBorder="1" applyAlignment="1">
      <alignment horizontal="center" vertical="top"/>
    </xf>
    <xf numFmtId="0" fontId="23" fillId="0" borderId="6" xfId="0" applyFont="1" applyBorder="1" applyAlignment="1">
      <alignment horizontal="center" vertical="top"/>
    </xf>
    <xf numFmtId="164" fontId="0" fillId="0" borderId="3" xfId="1" applyNumberFormat="1" applyFont="1" applyBorder="1"/>
    <xf numFmtId="164" fontId="0" fillId="0" borderId="8" xfId="1" applyNumberFormat="1" applyFont="1" applyBorder="1"/>
    <xf numFmtId="0" fontId="15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164" fontId="22" fillId="0" borderId="0" xfId="1" applyNumberFormat="1" applyFont="1" applyBorder="1" applyAlignment="1">
      <alignment horizontal="center" vertical="top"/>
    </xf>
    <xf numFmtId="164" fontId="4" fillId="0" borderId="2" xfId="1" applyNumberFormat="1" applyFont="1" applyFill="1" applyBorder="1" applyAlignment="1">
      <alignment horizontal="center" vertical="top"/>
    </xf>
    <xf numFmtId="164" fontId="4" fillId="0" borderId="10" xfId="1" applyNumberFormat="1" applyFont="1" applyFill="1" applyBorder="1" applyAlignment="1">
      <alignment horizontal="center" vertical="top"/>
    </xf>
    <xf numFmtId="164" fontId="4" fillId="0" borderId="2" xfId="1" applyNumberFormat="1" applyFont="1" applyBorder="1" applyAlignment="1">
      <alignment horizontal="center" vertical="top"/>
    </xf>
    <xf numFmtId="164" fontId="4" fillId="0" borderId="10" xfId="1" applyNumberFormat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top" wrapText="1"/>
    </xf>
    <xf numFmtId="166" fontId="2" fillId="0" borderId="8" xfId="0" applyNumberFormat="1" applyFont="1" applyBorder="1" applyAlignment="1">
      <alignment horizontal="center" vertical="top" wrapText="1"/>
    </xf>
    <xf numFmtId="166" fontId="2" fillId="0" borderId="6" xfId="0" applyNumberFormat="1" applyFont="1" applyBorder="1" applyAlignment="1">
      <alignment horizontal="center" vertical="top" wrapText="1"/>
    </xf>
    <xf numFmtId="164" fontId="4" fillId="0" borderId="7" xfId="1" applyNumberFormat="1" applyFont="1" applyFill="1" applyBorder="1" applyAlignment="1">
      <alignment horizontal="center" vertical="top"/>
    </xf>
    <xf numFmtId="164" fontId="4" fillId="0" borderId="11" xfId="1" applyNumberFormat="1" applyFont="1" applyFill="1" applyBorder="1" applyAlignment="1">
      <alignment horizontal="center" vertical="top"/>
    </xf>
    <xf numFmtId="164" fontId="4" fillId="0" borderId="7" xfId="1" applyNumberFormat="1" applyFont="1" applyBorder="1" applyAlignment="1">
      <alignment horizontal="center" vertical="top"/>
    </xf>
    <xf numFmtId="164" fontId="4" fillId="0" borderId="11" xfId="1" applyNumberFormat="1" applyFont="1" applyBorder="1" applyAlignment="1">
      <alignment horizontal="center" vertical="top"/>
    </xf>
    <xf numFmtId="164" fontId="22" fillId="0" borderId="5" xfId="1" applyNumberFormat="1" applyFont="1" applyBorder="1" applyAlignment="1">
      <alignment horizontal="center" vertical="top"/>
    </xf>
    <xf numFmtId="165" fontId="2" fillId="0" borderId="3" xfId="0" applyNumberFormat="1" applyFont="1" applyBorder="1" applyAlignment="1">
      <alignment horizontal="center" vertical="top" wrapText="1"/>
    </xf>
    <xf numFmtId="165" fontId="2" fillId="0" borderId="8" xfId="0" applyNumberFormat="1" applyFont="1" applyBorder="1" applyAlignment="1">
      <alignment horizontal="center" vertical="top" wrapText="1"/>
    </xf>
    <xf numFmtId="2" fontId="10" fillId="0" borderId="3" xfId="1" applyNumberFormat="1" applyFont="1" applyBorder="1" applyAlignment="1">
      <alignment horizontal="center" vertical="center" wrapText="1"/>
    </xf>
    <xf numFmtId="2" fontId="10" fillId="0" borderId="6" xfId="1" applyNumberFormat="1" applyFont="1" applyBorder="1" applyAlignment="1">
      <alignment horizontal="center" vertical="center" wrapText="1"/>
    </xf>
    <xf numFmtId="165" fontId="2" fillId="0" borderId="6" xfId="0" applyNumberFormat="1" applyFont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164" fontId="9" fillId="0" borderId="0" xfId="1" applyNumberFormat="1" applyFont="1" applyBorder="1" applyAlignment="1">
      <alignment horizontal="center"/>
    </xf>
    <xf numFmtId="0" fontId="18" fillId="0" borderId="0" xfId="0" applyFont="1" applyAlignment="1">
      <alignment horizontal="center"/>
    </xf>
  </cellXfs>
  <cellStyles count="3">
    <cellStyle name="Comma" xfId="1" builtinId="3"/>
    <cellStyle name="Comma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workbookViewId="0">
      <selection sqref="A1:G1"/>
    </sheetView>
  </sheetViews>
  <sheetFormatPr defaultRowHeight="15.75" x14ac:dyDescent="0.25"/>
  <cols>
    <col min="1" max="1" width="42.5703125" style="9" bestFit="1" customWidth="1"/>
    <col min="2" max="2" width="14.28515625" style="9" customWidth="1"/>
    <col min="3" max="3" width="15.7109375" style="9" bestFit="1" customWidth="1"/>
    <col min="4" max="4" width="12.140625" style="9" bestFit="1" customWidth="1"/>
    <col min="5" max="5" width="13.5703125" style="9" bestFit="1" customWidth="1"/>
    <col min="6" max="6" width="20.28515625" style="9" customWidth="1"/>
    <col min="7" max="7" width="8.28515625" style="9" bestFit="1" customWidth="1"/>
    <col min="8" max="16384" width="9.140625" style="9"/>
  </cols>
  <sheetData>
    <row r="1" spans="1:11" ht="18.75" x14ac:dyDescent="0.3">
      <c r="A1" s="208" t="s">
        <v>136</v>
      </c>
      <c r="B1" s="208"/>
      <c r="C1" s="208"/>
      <c r="D1" s="208"/>
      <c r="E1" s="208"/>
      <c r="F1" s="208"/>
      <c r="G1" s="208"/>
    </row>
    <row r="2" spans="1:11" x14ac:dyDescent="0.25">
      <c r="A2" s="15"/>
      <c r="B2" s="15"/>
      <c r="C2" s="16"/>
      <c r="D2" s="15"/>
      <c r="E2" s="15"/>
      <c r="F2" s="10" t="s">
        <v>63</v>
      </c>
      <c r="G2" s="15"/>
      <c r="I2" s="51"/>
      <c r="J2" s="51"/>
    </row>
    <row r="3" spans="1:11" x14ac:dyDescent="0.25">
      <c r="A3" s="17"/>
      <c r="B3" s="18" t="s">
        <v>66</v>
      </c>
      <c r="C3" s="19" t="s">
        <v>67</v>
      </c>
      <c r="D3" s="20" t="s">
        <v>68</v>
      </c>
      <c r="E3" s="20" t="s">
        <v>69</v>
      </c>
      <c r="F3" s="209" t="s">
        <v>70</v>
      </c>
      <c r="G3" s="210"/>
    </row>
    <row r="4" spans="1:11" x14ac:dyDescent="0.25">
      <c r="A4" s="21"/>
      <c r="B4" s="22"/>
      <c r="C4" s="21"/>
      <c r="D4" s="22"/>
      <c r="E4" s="22"/>
      <c r="F4" s="23"/>
      <c r="G4" s="22"/>
    </row>
    <row r="5" spans="1:11" x14ac:dyDescent="0.25">
      <c r="A5" s="24" t="s">
        <v>100</v>
      </c>
      <c r="B5" s="52">
        <v>40.8748910698298</v>
      </c>
      <c r="C5" s="53">
        <v>407.75897484766404</v>
      </c>
      <c r="D5" s="25">
        <f>+B5+C5</f>
        <v>448.63386591749384</v>
      </c>
      <c r="E5" s="26">
        <f>+C5-B5</f>
        <v>366.88408377783423</v>
      </c>
      <c r="F5" s="54" t="s">
        <v>71</v>
      </c>
      <c r="G5" s="55">
        <f>C5/B5</f>
        <v>9.9757813213754432</v>
      </c>
      <c r="I5" s="202"/>
    </row>
    <row r="6" spans="1:11" x14ac:dyDescent="0.25">
      <c r="A6" s="27" t="s">
        <v>72</v>
      </c>
      <c r="B6" s="56">
        <f>+B5*100/D5</f>
        <v>9.1109686929757796</v>
      </c>
      <c r="C6" s="57">
        <f>+C5*100/D5</f>
        <v>90.889031307024226</v>
      </c>
      <c r="D6" s="15"/>
      <c r="E6" s="58"/>
      <c r="F6" s="15"/>
      <c r="G6" s="59"/>
    </row>
    <row r="7" spans="1:11" x14ac:dyDescent="0.25">
      <c r="A7" s="21"/>
      <c r="B7" s="47"/>
      <c r="C7" s="21"/>
      <c r="D7" s="23"/>
      <c r="E7" s="21"/>
      <c r="F7" s="23"/>
      <c r="G7" s="60"/>
    </row>
    <row r="8" spans="1:11" x14ac:dyDescent="0.25">
      <c r="A8" s="24" t="s">
        <v>101</v>
      </c>
      <c r="B8" s="66">
        <v>38.378717066440004</v>
      </c>
      <c r="C8" s="103">
        <v>390.75232130469999</v>
      </c>
      <c r="D8" s="25">
        <f>+B8+C8</f>
        <v>429.13103837113999</v>
      </c>
      <c r="E8" s="26">
        <f>+C8-B8</f>
        <v>352.37360423825999</v>
      </c>
      <c r="F8" s="54" t="s">
        <v>71</v>
      </c>
      <c r="G8" s="55">
        <f>C8/B8</f>
        <v>10.181484717903469</v>
      </c>
      <c r="I8" s="202"/>
    </row>
    <row r="9" spans="1:11" x14ac:dyDescent="0.25">
      <c r="A9" s="27" t="s">
        <v>72</v>
      </c>
      <c r="B9" s="56">
        <f>+B8*100/D8</f>
        <v>8.9433561394474648</v>
      </c>
      <c r="C9" s="57">
        <f>+C8*100/D8</f>
        <v>91.056643860552541</v>
      </c>
      <c r="D9" s="15"/>
      <c r="E9" s="58"/>
      <c r="F9" s="15"/>
      <c r="G9" s="61"/>
    </row>
    <row r="10" spans="1:11" x14ac:dyDescent="0.25">
      <c r="A10" s="21"/>
      <c r="B10" s="47"/>
      <c r="C10" s="21"/>
      <c r="D10" s="23"/>
      <c r="E10" s="21"/>
      <c r="F10" s="23"/>
      <c r="G10" s="22"/>
    </row>
    <row r="11" spans="1:11" x14ac:dyDescent="0.25">
      <c r="A11" s="24" t="s">
        <v>102</v>
      </c>
      <c r="B11" s="66">
        <v>72.782804810489992</v>
      </c>
      <c r="C11" s="103">
        <v>468.08332080298601</v>
      </c>
      <c r="D11" s="25">
        <f>+B11+C11</f>
        <v>540.86612561347602</v>
      </c>
      <c r="E11" s="26">
        <f>+C11-B11</f>
        <v>395.300515992496</v>
      </c>
      <c r="F11" s="62" t="s">
        <v>71</v>
      </c>
      <c r="G11" s="55">
        <f>C11/B11</f>
        <v>6.4312349877387849</v>
      </c>
      <c r="I11" s="202"/>
    </row>
    <row r="12" spans="1:11" x14ac:dyDescent="0.25">
      <c r="A12" s="27" t="s">
        <v>72</v>
      </c>
      <c r="B12" s="56">
        <f>+B11*100/D11</f>
        <v>13.45671347561955</v>
      </c>
      <c r="C12" s="57">
        <f>+C11*100/D11</f>
        <v>86.543286524380449</v>
      </c>
      <c r="D12" s="15"/>
      <c r="E12" s="58"/>
      <c r="F12" s="15"/>
      <c r="G12" s="61"/>
    </row>
    <row r="13" spans="1:11" x14ac:dyDescent="0.25">
      <c r="A13" s="21"/>
      <c r="B13" s="47"/>
      <c r="C13" s="21"/>
      <c r="D13" s="23"/>
      <c r="E13" s="21"/>
      <c r="F13" s="23"/>
      <c r="G13" s="22"/>
    </row>
    <row r="14" spans="1:11" ht="47.25" x14ac:dyDescent="0.25">
      <c r="A14" s="28" t="s">
        <v>103</v>
      </c>
      <c r="B14" s="199">
        <f>+B8/B5*100-100</f>
        <v>-6.1068639892529291</v>
      </c>
      <c r="C14" s="199">
        <f>+C8/C5*100-100</f>
        <v>-4.1707613055770594</v>
      </c>
      <c r="D14" s="200">
        <f>D8/D5*100-100</f>
        <v>-4.3471590149506341</v>
      </c>
      <c r="E14" s="200">
        <f>E8/E5*100-100</f>
        <v>-3.9550583361803859</v>
      </c>
      <c r="F14" s="15"/>
      <c r="G14" s="61"/>
    </row>
    <row r="15" spans="1:11" x14ac:dyDescent="0.25">
      <c r="A15" s="21"/>
      <c r="B15" s="63"/>
      <c r="C15" s="64"/>
      <c r="D15" s="64"/>
      <c r="E15" s="64"/>
      <c r="F15" s="23"/>
      <c r="G15" s="22"/>
    </row>
    <row r="16" spans="1:11" ht="47.25" x14ac:dyDescent="0.25">
      <c r="A16" s="28" t="s">
        <v>104</v>
      </c>
      <c r="B16" s="197">
        <f>+B11/B8*100-100</f>
        <v>89.643662878284147</v>
      </c>
      <c r="C16" s="197">
        <f>+C11/C8*100-100</f>
        <v>19.790285375677911</v>
      </c>
      <c r="D16" s="198">
        <f>D11/D8*100-100</f>
        <v>26.037521701168657</v>
      </c>
      <c r="E16" s="198">
        <f>E11/E8*100-100</f>
        <v>12.182215477527848</v>
      </c>
      <c r="F16" s="15"/>
      <c r="G16" s="61"/>
      <c r="H16" s="140"/>
      <c r="I16" s="140"/>
      <c r="J16" s="140"/>
      <c r="K16" s="140"/>
    </row>
    <row r="17" spans="1:7" x14ac:dyDescent="0.25">
      <c r="A17" s="21"/>
      <c r="B17" s="21"/>
      <c r="C17" s="22"/>
      <c r="D17" s="22"/>
      <c r="E17" s="22"/>
      <c r="F17" s="23"/>
      <c r="G17" s="22"/>
    </row>
    <row r="20" spans="1:7" x14ac:dyDescent="0.25">
      <c r="B20" s="29"/>
      <c r="C20" s="30"/>
    </row>
    <row r="21" spans="1:7" x14ac:dyDescent="0.25">
      <c r="D21" s="31"/>
      <c r="E21" s="31"/>
    </row>
  </sheetData>
  <mergeCells count="2">
    <mergeCell ref="A1:G1"/>
    <mergeCell ref="F3:G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3"/>
  <sheetViews>
    <sheetView workbookViewId="0">
      <selection activeCell="J4" sqref="J4:J6"/>
    </sheetView>
  </sheetViews>
  <sheetFormatPr defaultRowHeight="15.75" x14ac:dyDescent="0.25"/>
  <cols>
    <col min="1" max="1" width="4" style="33" bestFit="1" customWidth="1"/>
    <col min="2" max="2" width="23.5703125" style="33" customWidth="1"/>
    <col min="3" max="3" width="7.42578125" style="33" bestFit="1" customWidth="1"/>
    <col min="4" max="4" width="14.140625" style="34" customWidth="1"/>
    <col min="5" max="5" width="12.5703125" style="33" bestFit="1" customWidth="1"/>
    <col min="6" max="6" width="11.28515625" style="34" customWidth="1"/>
    <col min="7" max="7" width="11" style="33" bestFit="1" customWidth="1"/>
    <col min="8" max="8" width="10.85546875" style="33" customWidth="1"/>
    <col min="9" max="9" width="11.5703125" style="34" bestFit="1" customWidth="1"/>
    <col min="10" max="10" width="20" style="48" customWidth="1"/>
    <col min="11" max="11" width="17.140625" style="177" customWidth="1"/>
    <col min="12" max="16384" width="9.140625" style="33"/>
  </cols>
  <sheetData>
    <row r="1" spans="1:13" ht="18.75" x14ac:dyDescent="0.25">
      <c r="A1" s="211" t="s">
        <v>86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</row>
    <row r="2" spans="1:13" ht="18.75" x14ac:dyDescent="0.25">
      <c r="A2" s="211" t="s">
        <v>105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</row>
    <row r="3" spans="1:13" ht="18.75" x14ac:dyDescent="0.25">
      <c r="A3" s="70" t="s">
        <v>106</v>
      </c>
      <c r="B3" s="70"/>
      <c r="C3" s="70"/>
      <c r="D3" s="70"/>
      <c r="E3" s="70"/>
      <c r="F3" s="70" t="s">
        <v>87</v>
      </c>
      <c r="G3" s="70"/>
      <c r="H3" s="70"/>
      <c r="I3" s="70"/>
      <c r="J3" s="137" t="s">
        <v>92</v>
      </c>
      <c r="K3" s="70"/>
    </row>
    <row r="4" spans="1:13" x14ac:dyDescent="0.25">
      <c r="A4" s="147"/>
      <c r="B4" s="147"/>
      <c r="C4" s="148"/>
      <c r="D4" s="212" t="s">
        <v>97</v>
      </c>
      <c r="E4" s="213"/>
      <c r="F4" s="214" t="s">
        <v>98</v>
      </c>
      <c r="G4" s="215"/>
      <c r="H4" s="214" t="s">
        <v>99</v>
      </c>
      <c r="I4" s="215"/>
      <c r="J4" s="216" t="s">
        <v>108</v>
      </c>
      <c r="K4" s="219" t="s">
        <v>134</v>
      </c>
    </row>
    <row r="5" spans="1:13" ht="30" customHeight="1" x14ac:dyDescent="0.25">
      <c r="A5" s="149"/>
      <c r="B5" s="149"/>
      <c r="C5" s="4"/>
      <c r="D5" s="222" t="s">
        <v>94</v>
      </c>
      <c r="E5" s="223"/>
      <c r="F5" s="224" t="s">
        <v>107</v>
      </c>
      <c r="G5" s="225"/>
      <c r="H5" s="224" t="s">
        <v>107</v>
      </c>
      <c r="I5" s="225"/>
      <c r="J5" s="217"/>
      <c r="K5" s="220"/>
    </row>
    <row r="6" spans="1:13" x14ac:dyDescent="0.25">
      <c r="A6" s="150" t="s">
        <v>0</v>
      </c>
      <c r="B6" s="150" t="s">
        <v>1</v>
      </c>
      <c r="C6" s="151" t="s">
        <v>2</v>
      </c>
      <c r="D6" s="152" t="s">
        <v>3</v>
      </c>
      <c r="E6" s="153" t="s">
        <v>4</v>
      </c>
      <c r="F6" s="168" t="s">
        <v>3</v>
      </c>
      <c r="G6" s="169" t="s">
        <v>4</v>
      </c>
      <c r="H6" s="168" t="s">
        <v>3</v>
      </c>
      <c r="I6" s="169" t="s">
        <v>4</v>
      </c>
      <c r="J6" s="218"/>
      <c r="K6" s="221"/>
    </row>
    <row r="7" spans="1:13" x14ac:dyDescent="0.25">
      <c r="A7" s="149">
        <v>1</v>
      </c>
      <c r="B7" s="113" t="s">
        <v>5</v>
      </c>
      <c r="C7" s="114"/>
      <c r="D7" s="32"/>
      <c r="E7" s="32">
        <v>106791238.74394999</v>
      </c>
      <c r="F7" s="162"/>
      <c r="G7" s="170">
        <v>941278.61416</v>
      </c>
      <c r="H7" s="189"/>
      <c r="I7" s="190">
        <v>30697835.027989998</v>
      </c>
      <c r="J7" s="188">
        <f>I7/G7*100-100</f>
        <v>3161.2910318147242</v>
      </c>
      <c r="K7" s="176">
        <f>I7/I$47*100</f>
        <v>42.177317991413268</v>
      </c>
      <c r="M7" s="201"/>
    </row>
    <row r="8" spans="1:13" x14ac:dyDescent="0.25">
      <c r="A8" s="149">
        <v>2</v>
      </c>
      <c r="B8" s="110" t="s">
        <v>91</v>
      </c>
      <c r="C8" s="114"/>
      <c r="D8" s="32"/>
      <c r="E8" s="32">
        <v>14397757.922489999</v>
      </c>
      <c r="F8" s="163"/>
      <c r="G8" s="164">
        <v>3262804.4656899995</v>
      </c>
      <c r="H8" s="32"/>
      <c r="I8" s="106">
        <v>3409827.9399000006</v>
      </c>
      <c r="J8" s="188">
        <f>I8/G8*100-100</f>
        <v>4.5060461255347946</v>
      </c>
      <c r="K8" s="176">
        <f t="shared" ref="K8:K47" si="0">I8/I$47*100</f>
        <v>4.6849361587237857</v>
      </c>
      <c r="M8" s="201"/>
    </row>
    <row r="9" spans="1:13" x14ac:dyDescent="0.25">
      <c r="A9" s="149">
        <v>3</v>
      </c>
      <c r="B9" s="110" t="s">
        <v>7</v>
      </c>
      <c r="C9" s="114" t="s">
        <v>8</v>
      </c>
      <c r="D9" s="32">
        <v>472023.051022142</v>
      </c>
      <c r="E9" s="32">
        <v>10776856.443050001</v>
      </c>
      <c r="F9" s="163">
        <v>98654.117175675899</v>
      </c>
      <c r="G9" s="164">
        <v>2853974.05736</v>
      </c>
      <c r="H9" s="82">
        <v>93438.478826925202</v>
      </c>
      <c r="I9" s="154">
        <v>2575406.9863200001</v>
      </c>
      <c r="J9" s="188">
        <f t="shared" ref="J9:J47" si="1">I9/G9*100-100</f>
        <v>-9.7606728527056674</v>
      </c>
      <c r="K9" s="176">
        <f t="shared" si="0"/>
        <v>3.5384827405673343</v>
      </c>
      <c r="M9" s="201"/>
    </row>
    <row r="10" spans="1:13" x14ac:dyDescent="0.25">
      <c r="A10" s="149">
        <v>4</v>
      </c>
      <c r="B10" s="110" t="s">
        <v>10</v>
      </c>
      <c r="C10" s="114" t="s">
        <v>11</v>
      </c>
      <c r="D10" s="32">
        <v>15887379.010000212</v>
      </c>
      <c r="E10" s="32">
        <v>8754390.5759400018</v>
      </c>
      <c r="F10" s="163">
        <v>4587774.8841684572</v>
      </c>
      <c r="G10" s="164">
        <v>2800528.6575200008</v>
      </c>
      <c r="H10" s="32"/>
      <c r="I10" s="106">
        <v>2514182.4462799993</v>
      </c>
      <c r="J10" s="188">
        <f t="shared" si="1"/>
        <v>-10.224719910332013</v>
      </c>
      <c r="K10" s="176">
        <f t="shared" si="0"/>
        <v>3.4543632288235706</v>
      </c>
      <c r="M10" s="201"/>
    </row>
    <row r="11" spans="1:13" x14ac:dyDescent="0.25">
      <c r="A11" s="149">
        <v>5</v>
      </c>
      <c r="B11" s="113" t="s">
        <v>6</v>
      </c>
      <c r="C11" s="114"/>
      <c r="D11" s="32"/>
      <c r="E11" s="32">
        <v>2414300.6316999998</v>
      </c>
      <c r="F11" s="163"/>
      <c r="G11" s="164">
        <v>377748.95929999999</v>
      </c>
      <c r="H11" s="32"/>
      <c r="I11" s="106">
        <v>1915541.01027</v>
      </c>
      <c r="J11" s="188">
        <f t="shared" si="1"/>
        <v>407.09365654366218</v>
      </c>
      <c r="K11" s="176">
        <f t="shared" si="0"/>
        <v>2.6318592904706497</v>
      </c>
      <c r="M11" s="201"/>
    </row>
    <row r="12" spans="1:13" x14ac:dyDescent="0.25">
      <c r="A12" s="149">
        <v>6</v>
      </c>
      <c r="B12" s="111" t="s">
        <v>15</v>
      </c>
      <c r="C12" s="114"/>
      <c r="D12" s="32"/>
      <c r="E12" s="32">
        <v>12326544.49594</v>
      </c>
      <c r="F12" s="163"/>
      <c r="G12" s="166">
        <v>349294.03785000002</v>
      </c>
      <c r="H12" s="32"/>
      <c r="I12" s="154">
        <v>2139544.4772199998</v>
      </c>
      <c r="J12" s="188">
        <f t="shared" si="1"/>
        <v>512.53392425175048</v>
      </c>
      <c r="K12" s="176">
        <f t="shared" si="0"/>
        <v>2.9396290549545196</v>
      </c>
      <c r="M12" s="201"/>
    </row>
    <row r="13" spans="1:13" x14ac:dyDescent="0.25">
      <c r="A13" s="149">
        <v>7</v>
      </c>
      <c r="B13" s="110" t="s">
        <v>9</v>
      </c>
      <c r="C13" s="114"/>
      <c r="D13" s="32"/>
      <c r="E13" s="32">
        <v>8226838.6849600002</v>
      </c>
      <c r="F13" s="163"/>
      <c r="G13" s="164">
        <v>1760222.1084000003</v>
      </c>
      <c r="H13" s="32"/>
      <c r="I13" s="106">
        <v>2753297.09607</v>
      </c>
      <c r="J13" s="188">
        <f t="shared" si="1"/>
        <v>56.417595423379908</v>
      </c>
      <c r="K13" s="176">
        <f>I13/I$47*100</f>
        <v>3.7828950165344195</v>
      </c>
      <c r="M13" s="201"/>
    </row>
    <row r="14" spans="1:13" x14ac:dyDescent="0.25">
      <c r="A14" s="149">
        <v>8</v>
      </c>
      <c r="B14" s="110" t="s">
        <v>74</v>
      </c>
      <c r="C14" s="114"/>
      <c r="D14" s="32"/>
      <c r="E14" s="32">
        <v>5142817.0292799994</v>
      </c>
      <c r="F14" s="163"/>
      <c r="G14" s="164">
        <v>1677844.7108</v>
      </c>
      <c r="H14" s="32"/>
      <c r="I14" s="106">
        <v>1776964.34656</v>
      </c>
      <c r="J14" s="188">
        <f t="shared" si="1"/>
        <v>5.9075571846419308</v>
      </c>
      <c r="K14" s="176">
        <f t="shared" si="0"/>
        <v>2.4414617589783938</v>
      </c>
      <c r="M14" s="201"/>
    </row>
    <row r="15" spans="1:13" x14ac:dyDescent="0.25">
      <c r="A15" s="149">
        <v>9</v>
      </c>
      <c r="B15" s="110" t="s">
        <v>12</v>
      </c>
      <c r="C15" s="114"/>
      <c r="D15" s="32"/>
      <c r="E15" s="32">
        <v>7717836.82388</v>
      </c>
      <c r="F15" s="163"/>
      <c r="G15" s="164">
        <v>1778989.5947700001</v>
      </c>
      <c r="H15" s="32"/>
      <c r="I15" s="106">
        <v>2071238.0848699999</v>
      </c>
      <c r="J15" s="188">
        <f t="shared" si="1"/>
        <v>16.427779620475164</v>
      </c>
      <c r="K15" s="176">
        <f t="shared" si="0"/>
        <v>2.8457794258726863</v>
      </c>
      <c r="M15" s="201"/>
    </row>
    <row r="16" spans="1:13" x14ac:dyDescent="0.25">
      <c r="A16" s="149">
        <v>10</v>
      </c>
      <c r="B16" s="110" t="s">
        <v>17</v>
      </c>
      <c r="C16" s="114" t="s">
        <v>14</v>
      </c>
      <c r="D16" s="32">
        <v>15598659.990665721</v>
      </c>
      <c r="E16" s="32">
        <v>4590856.2244199999</v>
      </c>
      <c r="F16" s="163">
        <v>6495091.2712391578</v>
      </c>
      <c r="G16" s="164">
        <v>1867720.88949</v>
      </c>
      <c r="H16" s="32">
        <v>3577930.1400281861</v>
      </c>
      <c r="I16" s="106">
        <v>1109931.5408300001</v>
      </c>
      <c r="J16" s="188">
        <f t="shared" si="1"/>
        <v>-40.572943897785599</v>
      </c>
      <c r="K16" s="176">
        <f t="shared" si="0"/>
        <v>1.5249914368098501</v>
      </c>
      <c r="M16" s="201"/>
    </row>
    <row r="17" spans="1:13" x14ac:dyDescent="0.25">
      <c r="A17" s="149">
        <v>11</v>
      </c>
      <c r="B17" s="110" t="s">
        <v>16</v>
      </c>
      <c r="C17" s="114"/>
      <c r="D17" s="32"/>
      <c r="E17" s="32">
        <v>16357191.729509998</v>
      </c>
      <c r="F17" s="163"/>
      <c r="G17" s="164">
        <v>3361472.5665300004</v>
      </c>
      <c r="H17" s="32"/>
      <c r="I17" s="106">
        <v>1003639.2314799998</v>
      </c>
      <c r="J17" s="188">
        <f t="shared" si="1"/>
        <v>-70.142870078037191</v>
      </c>
      <c r="K17" s="176">
        <f t="shared" si="0"/>
        <v>1.3789510229692987</v>
      </c>
      <c r="M17" s="201"/>
    </row>
    <row r="18" spans="1:13" x14ac:dyDescent="0.25">
      <c r="A18" s="149">
        <v>12</v>
      </c>
      <c r="B18" s="111" t="s">
        <v>75</v>
      </c>
      <c r="C18" s="114"/>
      <c r="D18" s="32"/>
      <c r="E18" s="32">
        <v>7099647.5832899995</v>
      </c>
      <c r="F18" s="163"/>
      <c r="G18" s="164">
        <v>2150941.74719</v>
      </c>
      <c r="H18" s="32"/>
      <c r="I18" s="106">
        <v>771353.43980000005</v>
      </c>
      <c r="J18" s="188">
        <f t="shared" si="1"/>
        <v>-64.138803814296708</v>
      </c>
      <c r="K18" s="176">
        <f t="shared" si="0"/>
        <v>1.0598017509883417</v>
      </c>
      <c r="M18" s="201"/>
    </row>
    <row r="19" spans="1:13" x14ac:dyDescent="0.25">
      <c r="A19" s="149">
        <v>13</v>
      </c>
      <c r="B19" s="110" t="s">
        <v>13</v>
      </c>
      <c r="C19" s="114" t="s">
        <v>14</v>
      </c>
      <c r="D19" s="32">
        <v>4301045</v>
      </c>
      <c r="E19" s="32">
        <v>7683706.4492199998</v>
      </c>
      <c r="F19" s="165">
        <v>783750</v>
      </c>
      <c r="G19" s="166">
        <v>1262108</v>
      </c>
      <c r="H19" s="155">
        <v>1072200</v>
      </c>
      <c r="I19" s="154">
        <v>1679175</v>
      </c>
      <c r="J19" s="188">
        <f t="shared" si="1"/>
        <v>33.045270293825894</v>
      </c>
      <c r="K19" s="176">
        <f t="shared" si="0"/>
        <v>2.307103998495514</v>
      </c>
      <c r="M19" s="201"/>
    </row>
    <row r="20" spans="1:13" x14ac:dyDescent="0.25">
      <c r="A20" s="149">
        <v>14</v>
      </c>
      <c r="B20" s="110" t="s">
        <v>18</v>
      </c>
      <c r="C20" s="114"/>
      <c r="D20" s="32"/>
      <c r="E20" s="32">
        <v>3224130.4974000002</v>
      </c>
      <c r="F20" s="163"/>
      <c r="G20" s="166">
        <v>889431.04475999996</v>
      </c>
      <c r="H20" s="32"/>
      <c r="I20" s="154">
        <v>1112532.64971</v>
      </c>
      <c r="J20" s="188">
        <f t="shared" si="1"/>
        <v>25.083631414080074</v>
      </c>
      <c r="K20" s="176">
        <f t="shared" si="0"/>
        <v>1.5285652326903094</v>
      </c>
      <c r="M20" s="201"/>
    </row>
    <row r="21" spans="1:13" x14ac:dyDescent="0.25">
      <c r="A21" s="149">
        <v>15</v>
      </c>
      <c r="B21" s="111" t="s">
        <v>81</v>
      </c>
      <c r="C21" s="114"/>
      <c r="D21" s="32"/>
      <c r="E21" s="32">
        <v>3629816.6060000001</v>
      </c>
      <c r="F21" s="163"/>
      <c r="G21" s="164">
        <v>956759.46799999999</v>
      </c>
      <c r="H21" s="32"/>
      <c r="I21" s="154">
        <v>804858.14799999993</v>
      </c>
      <c r="J21" s="188">
        <f t="shared" si="1"/>
        <v>-15.876646647410027</v>
      </c>
      <c r="K21" s="176">
        <f t="shared" si="0"/>
        <v>1.1058355748939175</v>
      </c>
      <c r="M21" s="201"/>
    </row>
    <row r="22" spans="1:13" x14ac:dyDescent="0.25">
      <c r="A22" s="149">
        <v>16</v>
      </c>
      <c r="B22" s="110" t="s">
        <v>20</v>
      </c>
      <c r="C22" s="114"/>
      <c r="D22" s="32"/>
      <c r="E22" s="32">
        <v>2377207.4081000001</v>
      </c>
      <c r="F22" s="163"/>
      <c r="G22" s="164">
        <v>462343.69929999998</v>
      </c>
      <c r="H22" s="32"/>
      <c r="I22" s="106">
        <v>715031.14769000001</v>
      </c>
      <c r="J22" s="188">
        <f t="shared" si="1"/>
        <v>54.65359401946543</v>
      </c>
      <c r="K22" s="176">
        <f t="shared" si="0"/>
        <v>0.98241768718831302</v>
      </c>
      <c r="M22" s="201"/>
    </row>
    <row r="23" spans="1:13" x14ac:dyDescent="0.25">
      <c r="A23" s="149">
        <v>17</v>
      </c>
      <c r="B23" s="110" t="s">
        <v>23</v>
      </c>
      <c r="C23" s="114"/>
      <c r="D23" s="32"/>
      <c r="E23" s="32">
        <v>2043731.5893600003</v>
      </c>
      <c r="F23" s="163"/>
      <c r="G23" s="164">
        <v>474330.41842</v>
      </c>
      <c r="H23" s="32"/>
      <c r="I23" s="106">
        <v>764811.15228000004</v>
      </c>
      <c r="J23" s="188">
        <f t="shared" si="1"/>
        <v>61.240165627073765</v>
      </c>
      <c r="K23" s="176">
        <f t="shared" si="0"/>
        <v>1.0508129691778101</v>
      </c>
      <c r="M23" s="201"/>
    </row>
    <row r="24" spans="1:13" x14ac:dyDescent="0.25">
      <c r="A24" s="149">
        <v>18</v>
      </c>
      <c r="B24" s="110" t="s">
        <v>80</v>
      </c>
      <c r="C24" s="114"/>
      <c r="D24" s="32"/>
      <c r="E24" s="32">
        <v>2515320.8325</v>
      </c>
      <c r="F24" s="163"/>
      <c r="G24" s="164">
        <v>583762.51249999995</v>
      </c>
      <c r="H24" s="32"/>
      <c r="I24" s="106">
        <v>782000.64000000001</v>
      </c>
      <c r="J24" s="188">
        <f t="shared" si="1"/>
        <v>33.958694375737252</v>
      </c>
      <c r="K24" s="176">
        <f t="shared" si="0"/>
        <v>1.074430481260173</v>
      </c>
      <c r="M24" s="201"/>
    </row>
    <row r="25" spans="1:13" x14ac:dyDescent="0.25">
      <c r="A25" s="149">
        <v>19</v>
      </c>
      <c r="B25" s="110" t="s">
        <v>82</v>
      </c>
      <c r="C25" s="114"/>
      <c r="D25" s="32"/>
      <c r="E25" s="32">
        <v>2219429.7316000001</v>
      </c>
      <c r="F25" s="163"/>
      <c r="G25" s="166">
        <v>390524.38946999999</v>
      </c>
      <c r="H25" s="32"/>
      <c r="I25" s="154">
        <v>643322.60008999996</v>
      </c>
      <c r="J25" s="188">
        <f t="shared" si="1"/>
        <v>64.733014745400396</v>
      </c>
      <c r="K25" s="176">
        <f t="shared" si="0"/>
        <v>0.88389366384693036</v>
      </c>
      <c r="M25" s="201"/>
    </row>
    <row r="26" spans="1:13" x14ac:dyDescent="0.25">
      <c r="A26" s="149">
        <v>20</v>
      </c>
      <c r="B26" s="110" t="s">
        <v>79</v>
      </c>
      <c r="C26" s="114"/>
      <c r="D26" s="32"/>
      <c r="E26" s="32">
        <v>3083186.9345899997</v>
      </c>
      <c r="F26" s="163"/>
      <c r="G26" s="164">
        <v>631949.16808999993</v>
      </c>
      <c r="H26" s="32"/>
      <c r="I26" s="106">
        <v>796226.06178999995</v>
      </c>
      <c r="J26" s="188">
        <f t="shared" si="1"/>
        <v>25.995270188662431</v>
      </c>
      <c r="K26" s="176">
        <f t="shared" si="0"/>
        <v>1.0939755122974348</v>
      </c>
      <c r="M26" s="201"/>
    </row>
    <row r="27" spans="1:13" x14ac:dyDescent="0.25">
      <c r="A27" s="149">
        <v>21</v>
      </c>
      <c r="B27" s="112" t="s">
        <v>73</v>
      </c>
      <c r="C27" s="114"/>
      <c r="D27" s="32"/>
      <c r="E27" s="32">
        <v>4514096.9005399998</v>
      </c>
      <c r="F27" s="163"/>
      <c r="G27" s="166">
        <v>786238.11756000004</v>
      </c>
      <c r="H27" s="32"/>
      <c r="I27" s="154">
        <v>841207.17755999998</v>
      </c>
      <c r="J27" s="188">
        <f t="shared" si="1"/>
        <v>6.9914010491618086</v>
      </c>
      <c r="K27" s="176">
        <f t="shared" si="0"/>
        <v>1.1557773566851588</v>
      </c>
      <c r="M27" s="201"/>
    </row>
    <row r="28" spans="1:13" x14ac:dyDescent="0.25">
      <c r="A28" s="149">
        <v>22</v>
      </c>
      <c r="B28" s="110" t="s">
        <v>22</v>
      </c>
      <c r="C28" s="114"/>
      <c r="D28" s="32"/>
      <c r="E28" s="32">
        <v>2042195.8914999999</v>
      </c>
      <c r="F28" s="163"/>
      <c r="G28" s="164">
        <v>307254.11589999998</v>
      </c>
      <c r="H28" s="32"/>
      <c r="I28" s="106">
        <v>458081.63623000006</v>
      </c>
      <c r="J28" s="188">
        <f t="shared" si="1"/>
        <v>49.088852687359577</v>
      </c>
      <c r="K28" s="176">
        <f t="shared" si="0"/>
        <v>0.6293816752772049</v>
      </c>
      <c r="M28" s="201"/>
    </row>
    <row r="29" spans="1:13" x14ac:dyDescent="0.25">
      <c r="A29" s="149">
        <v>23</v>
      </c>
      <c r="B29" s="110" t="s">
        <v>21</v>
      </c>
      <c r="C29" s="114"/>
      <c r="D29" s="32"/>
      <c r="E29" s="32">
        <v>1222663.6399500004</v>
      </c>
      <c r="F29" s="163"/>
      <c r="G29" s="164">
        <v>362054.49606999994</v>
      </c>
      <c r="H29" s="32"/>
      <c r="I29" s="106">
        <v>359494.56747999997</v>
      </c>
      <c r="J29" s="188">
        <f t="shared" si="1"/>
        <v>-0.70705615253704934</v>
      </c>
      <c r="K29" s="176">
        <f t="shared" si="0"/>
        <v>0.49392788367533064</v>
      </c>
      <c r="M29" s="201"/>
    </row>
    <row r="30" spans="1:13" x14ac:dyDescent="0.25">
      <c r="A30" s="149">
        <v>24</v>
      </c>
      <c r="B30" s="110" t="s">
        <v>19</v>
      </c>
      <c r="C30" s="114" t="s">
        <v>14</v>
      </c>
      <c r="D30" s="32">
        <v>13879592</v>
      </c>
      <c r="E30" s="32">
        <v>2058685.25238</v>
      </c>
      <c r="F30" s="165">
        <v>2438053</v>
      </c>
      <c r="G30" s="166">
        <v>357727.51319000003</v>
      </c>
      <c r="H30" s="155">
        <v>1962211</v>
      </c>
      <c r="I30" s="154">
        <v>306883.46399999998</v>
      </c>
      <c r="J30" s="188">
        <f t="shared" si="1"/>
        <v>-14.213066458490502</v>
      </c>
      <c r="K30" s="176">
        <f t="shared" si="0"/>
        <v>0.42164281082469307</v>
      </c>
      <c r="M30" s="201"/>
    </row>
    <row r="31" spans="1:13" x14ac:dyDescent="0.25">
      <c r="A31" s="149">
        <v>25</v>
      </c>
      <c r="B31" s="111" t="s">
        <v>76</v>
      </c>
      <c r="C31" s="114"/>
      <c r="D31" s="32"/>
      <c r="E31" s="32">
        <v>1150769.3160000001</v>
      </c>
      <c r="F31" s="163"/>
      <c r="G31" s="166">
        <v>330777.12</v>
      </c>
      <c r="H31" s="32"/>
      <c r="I31" s="154">
        <v>269208.02799999999</v>
      </c>
      <c r="J31" s="188">
        <f t="shared" si="1"/>
        <v>-18.613467582038325</v>
      </c>
      <c r="K31" s="176">
        <f t="shared" si="0"/>
        <v>0.36987861171461717</v>
      </c>
      <c r="M31" s="201"/>
    </row>
    <row r="32" spans="1:13" x14ac:dyDescent="0.25">
      <c r="A32" s="149">
        <v>26</v>
      </c>
      <c r="B32" s="110" t="s">
        <v>32</v>
      </c>
      <c r="C32" s="114"/>
      <c r="D32" s="32"/>
      <c r="E32" s="32">
        <v>1329969.40157</v>
      </c>
      <c r="F32" s="163"/>
      <c r="G32" s="164">
        <v>421436.47616000002</v>
      </c>
      <c r="H32" s="32"/>
      <c r="I32" s="106">
        <v>267007.44564000005</v>
      </c>
      <c r="J32" s="188">
        <f t="shared" si="1"/>
        <v>-36.64348941200106</v>
      </c>
      <c r="K32" s="176">
        <f t="shared" si="0"/>
        <v>0.36685511960582889</v>
      </c>
      <c r="M32" s="201"/>
    </row>
    <row r="33" spans="1:13" x14ac:dyDescent="0.25">
      <c r="A33" s="149">
        <v>27</v>
      </c>
      <c r="B33" s="111" t="s">
        <v>77</v>
      </c>
      <c r="C33" s="114"/>
      <c r="D33" s="32"/>
      <c r="E33" s="32">
        <v>897311.47450000001</v>
      </c>
      <c r="F33" s="163"/>
      <c r="G33" s="164">
        <v>244581.74650000001</v>
      </c>
      <c r="H33" s="32"/>
      <c r="I33" s="154">
        <v>221443.3855</v>
      </c>
      <c r="J33" s="188">
        <f t="shared" si="1"/>
        <v>-9.4603793337455784</v>
      </c>
      <c r="K33" s="176">
        <f t="shared" si="0"/>
        <v>0.30425233827768605</v>
      </c>
      <c r="M33" s="201"/>
    </row>
    <row r="34" spans="1:13" x14ac:dyDescent="0.25">
      <c r="A34" s="149">
        <v>28</v>
      </c>
      <c r="B34" s="110" t="s">
        <v>29</v>
      </c>
      <c r="C34" s="114" t="s">
        <v>14</v>
      </c>
      <c r="D34" s="32">
        <v>2517917.7992172199</v>
      </c>
      <c r="E34" s="32">
        <v>361384.04317000002</v>
      </c>
      <c r="F34" s="163">
        <v>705503.599998474</v>
      </c>
      <c r="G34" s="164">
        <v>100519.0852</v>
      </c>
      <c r="H34" s="32">
        <v>1201333</v>
      </c>
      <c r="I34" s="106">
        <v>185204.78369000001</v>
      </c>
      <c r="J34" s="188">
        <f t="shared" si="1"/>
        <v>84.248377630480064</v>
      </c>
      <c r="K34" s="176">
        <f t="shared" si="0"/>
        <v>0.25446227879267841</v>
      </c>
      <c r="M34" s="201"/>
    </row>
    <row r="35" spans="1:13" x14ac:dyDescent="0.25">
      <c r="A35" s="149">
        <v>29</v>
      </c>
      <c r="B35" s="110" t="s">
        <v>24</v>
      </c>
      <c r="C35" s="114"/>
      <c r="D35" s="32"/>
      <c r="E35" s="32">
        <v>760129.21036999999</v>
      </c>
      <c r="F35" s="163"/>
      <c r="G35" s="166">
        <v>215271.72404</v>
      </c>
      <c r="H35" s="32"/>
      <c r="I35" s="154">
        <v>213524.5962</v>
      </c>
      <c r="J35" s="188">
        <f t="shared" si="1"/>
        <v>-0.81159188360258838</v>
      </c>
      <c r="K35" s="176">
        <f t="shared" si="0"/>
        <v>0.29337231061096075</v>
      </c>
      <c r="M35" s="201"/>
    </row>
    <row r="36" spans="1:13" x14ac:dyDescent="0.25">
      <c r="A36" s="149">
        <v>30</v>
      </c>
      <c r="B36" s="110" t="s">
        <v>27</v>
      </c>
      <c r="C36" s="114" t="s">
        <v>14</v>
      </c>
      <c r="D36" s="32">
        <v>3817271</v>
      </c>
      <c r="E36" s="32">
        <v>583609.91006999998</v>
      </c>
      <c r="F36" s="163">
        <v>1924476</v>
      </c>
      <c r="G36" s="164">
        <v>235365.79800000001</v>
      </c>
      <c r="H36" s="32">
        <v>2822290</v>
      </c>
      <c r="I36" s="106">
        <v>180662.44975</v>
      </c>
      <c r="J36" s="188">
        <f t="shared" si="1"/>
        <v>-23.241842576464748</v>
      </c>
      <c r="K36" s="176">
        <f t="shared" si="0"/>
        <v>0.24822133499856769</v>
      </c>
      <c r="M36" s="201"/>
    </row>
    <row r="37" spans="1:13" x14ac:dyDescent="0.25">
      <c r="A37" s="149">
        <v>31</v>
      </c>
      <c r="B37" s="110" t="s">
        <v>31</v>
      </c>
      <c r="C37" s="114" t="s">
        <v>14</v>
      </c>
      <c r="D37" s="32">
        <v>3228795.769653324</v>
      </c>
      <c r="E37" s="32">
        <v>479632.17369000003</v>
      </c>
      <c r="F37" s="163">
        <v>702080.09997558594</v>
      </c>
      <c r="G37" s="164">
        <v>87247.142850000004</v>
      </c>
      <c r="H37" s="32">
        <v>749747.69970703102</v>
      </c>
      <c r="I37" s="106">
        <v>123452.62150000001</v>
      </c>
      <c r="J37" s="188">
        <f t="shared" si="1"/>
        <v>41.497609511690712</v>
      </c>
      <c r="K37" s="176">
        <f t="shared" si="0"/>
        <v>0.16961784012232392</v>
      </c>
      <c r="M37" s="201"/>
    </row>
    <row r="38" spans="1:13" x14ac:dyDescent="0.25">
      <c r="A38" s="149">
        <v>32</v>
      </c>
      <c r="B38" s="110" t="s">
        <v>83</v>
      </c>
      <c r="C38" s="114"/>
      <c r="D38" s="32"/>
      <c r="E38" s="32">
        <v>697378.28518999997</v>
      </c>
      <c r="F38" s="163"/>
      <c r="G38" s="166">
        <v>101947.19361</v>
      </c>
      <c r="H38" s="32"/>
      <c r="I38" s="154">
        <v>151630.03328999999</v>
      </c>
      <c r="J38" s="188">
        <f t="shared" si="1"/>
        <v>48.733896364094335</v>
      </c>
      <c r="K38" s="176">
        <f t="shared" si="0"/>
        <v>0.20833222034354185</v>
      </c>
      <c r="M38" s="201"/>
    </row>
    <row r="39" spans="1:13" x14ac:dyDescent="0.25">
      <c r="A39" s="149">
        <v>33</v>
      </c>
      <c r="B39" s="110" t="s">
        <v>25</v>
      </c>
      <c r="C39" s="114" t="s">
        <v>14</v>
      </c>
      <c r="D39" s="32">
        <v>38579.111923605167</v>
      </c>
      <c r="E39" s="32">
        <v>572791.63180999993</v>
      </c>
      <c r="F39" s="163"/>
      <c r="G39" s="164">
        <v>111897.52759</v>
      </c>
      <c r="H39" s="32">
        <v>19727.820002734668</v>
      </c>
      <c r="I39" s="106">
        <v>187145.32280999998</v>
      </c>
      <c r="J39" s="188">
        <f t="shared" si="1"/>
        <v>67.247057947261283</v>
      </c>
      <c r="K39" s="176">
        <f t="shared" si="0"/>
        <v>0.25712848425845114</v>
      </c>
      <c r="M39" s="201"/>
    </row>
    <row r="40" spans="1:13" x14ac:dyDescent="0.25">
      <c r="A40" s="149">
        <v>34</v>
      </c>
      <c r="B40" s="111" t="s">
        <v>84</v>
      </c>
      <c r="C40" s="114"/>
      <c r="D40" s="32"/>
      <c r="E40" s="32">
        <v>252156.25397000002</v>
      </c>
      <c r="F40" s="163"/>
      <c r="G40" s="164">
        <v>56995.43634</v>
      </c>
      <c r="H40" s="32"/>
      <c r="I40" s="106">
        <v>124292.20602000001</v>
      </c>
      <c r="J40" s="188">
        <f t="shared" si="1"/>
        <v>118.07396170905426</v>
      </c>
      <c r="K40" s="176">
        <f t="shared" si="0"/>
        <v>0.17077138802719802</v>
      </c>
      <c r="M40" s="201"/>
    </row>
    <row r="41" spans="1:13" x14ac:dyDescent="0.25">
      <c r="A41" s="149">
        <v>35</v>
      </c>
      <c r="B41" s="111" t="s">
        <v>78</v>
      </c>
      <c r="C41" s="114"/>
      <c r="D41" s="32"/>
      <c r="E41" s="32">
        <v>320603.59862</v>
      </c>
      <c r="F41" s="163"/>
      <c r="G41" s="166">
        <v>26273.442749999998</v>
      </c>
      <c r="H41" s="32"/>
      <c r="I41" s="154">
        <v>42921.160490000002</v>
      </c>
      <c r="J41" s="188">
        <f t="shared" si="1"/>
        <v>63.363290065973558</v>
      </c>
      <c r="K41" s="176">
        <f t="shared" si="0"/>
        <v>5.8971566981730124E-2</v>
      </c>
      <c r="M41" s="201"/>
    </row>
    <row r="42" spans="1:13" x14ac:dyDescent="0.25">
      <c r="A42" s="149">
        <v>36</v>
      </c>
      <c r="B42" s="110" t="s">
        <v>28</v>
      </c>
      <c r="C42" s="114"/>
      <c r="D42" s="32"/>
      <c r="E42" s="32">
        <v>251678.62015</v>
      </c>
      <c r="F42" s="163"/>
      <c r="G42" s="166">
        <v>62696.278200000001</v>
      </c>
      <c r="H42" s="32"/>
      <c r="I42" s="154">
        <v>82056.567729999995</v>
      </c>
      <c r="J42" s="188">
        <f t="shared" si="1"/>
        <v>30.879487723722633</v>
      </c>
      <c r="K42" s="176">
        <f t="shared" si="0"/>
        <v>0.11274169488748997</v>
      </c>
      <c r="M42" s="201"/>
    </row>
    <row r="43" spans="1:13" x14ac:dyDescent="0.25">
      <c r="A43" s="149">
        <v>37</v>
      </c>
      <c r="B43" s="110" t="s">
        <v>33</v>
      </c>
      <c r="C43" s="114"/>
      <c r="D43" s="32"/>
      <c r="E43" s="32">
        <v>178711.97456999999</v>
      </c>
      <c r="F43" s="163"/>
      <c r="G43" s="166">
        <v>52890.25477</v>
      </c>
      <c r="H43" s="32"/>
      <c r="I43" s="154">
        <v>68412.82905</v>
      </c>
      <c r="J43" s="188">
        <f t="shared" si="1"/>
        <v>29.348647208265277</v>
      </c>
      <c r="K43" s="176">
        <f t="shared" si="0"/>
        <v>9.3995867881337597E-2</v>
      </c>
      <c r="M43" s="201"/>
    </row>
    <row r="44" spans="1:13" x14ac:dyDescent="0.25">
      <c r="A44" s="149">
        <v>38</v>
      </c>
      <c r="B44" s="110" t="s">
        <v>26</v>
      </c>
      <c r="C44" s="114"/>
      <c r="D44" s="32"/>
      <c r="E44" s="32">
        <v>269283.22994999995</v>
      </c>
      <c r="F44" s="163"/>
      <c r="G44" s="164">
        <v>77220.576179999989</v>
      </c>
      <c r="H44" s="32"/>
      <c r="I44" s="106">
        <v>68034.434429999994</v>
      </c>
      <c r="J44" s="188">
        <f t="shared" si="1"/>
        <v>-11.895976700027774</v>
      </c>
      <c r="K44" s="176">
        <f t="shared" si="0"/>
        <v>9.3475972253537515E-2</v>
      </c>
      <c r="M44" s="201"/>
    </row>
    <row r="45" spans="1:13" x14ac:dyDescent="0.25">
      <c r="A45" s="149">
        <v>39</v>
      </c>
      <c r="B45" s="111" t="s">
        <v>30</v>
      </c>
      <c r="C45" s="114"/>
      <c r="D45" s="32"/>
      <c r="E45" s="32">
        <v>47872.94713</v>
      </c>
      <c r="F45" s="167"/>
      <c r="G45" s="166">
        <v>9121.9677499999998</v>
      </c>
      <c r="H45" s="107"/>
      <c r="I45" s="154">
        <v>10645.182000000001</v>
      </c>
      <c r="J45" s="188">
        <f t="shared" si="1"/>
        <v>16.698307774657508</v>
      </c>
      <c r="K45" s="176">
        <f t="shared" si="0"/>
        <v>1.462595736412969E-2</v>
      </c>
      <c r="M45" s="201"/>
    </row>
    <row r="46" spans="1:13" x14ac:dyDescent="0.25">
      <c r="A46" s="149">
        <v>40</v>
      </c>
      <c r="B46" s="110" t="s">
        <v>34</v>
      </c>
      <c r="C46" s="114"/>
      <c r="D46" s="108"/>
      <c r="E46" s="107">
        <f>+E47-SUM(E7:E45)</f>
        <v>27666470.865839928</v>
      </c>
      <c r="F46" s="171"/>
      <c r="G46" s="193">
        <f>+G47-SUM(G7:G45)</f>
        <v>5597171.9441800006</v>
      </c>
      <c r="H46" s="109"/>
      <c r="I46" s="156">
        <f>I47-SUM(I7:I45)</f>
        <v>8584777.8919700086</v>
      </c>
      <c r="J46" s="188">
        <f t="shared" si="1"/>
        <v>53.377062158981062</v>
      </c>
      <c r="K46" s="176">
        <f t="shared" si="0"/>
        <v>11.795063290461027</v>
      </c>
      <c r="M46" s="201"/>
    </row>
    <row r="47" spans="1:13" s="36" customFormat="1" x14ac:dyDescent="0.25">
      <c r="A47" s="157"/>
      <c r="B47" s="115" t="s">
        <v>35</v>
      </c>
      <c r="C47" s="104"/>
      <c r="D47" s="67"/>
      <c r="E47" s="67">
        <v>277030201.55814999</v>
      </c>
      <c r="F47" s="172"/>
      <c r="G47" s="194">
        <v>38378717.066440001</v>
      </c>
      <c r="H47" s="124"/>
      <c r="I47" s="69">
        <v>72782804.810489997</v>
      </c>
      <c r="J47" s="191">
        <f t="shared" si="1"/>
        <v>89.643662878284204</v>
      </c>
      <c r="K47" s="192">
        <f t="shared" si="0"/>
        <v>100</v>
      </c>
      <c r="L47" s="33"/>
      <c r="M47" s="201"/>
    </row>
    <row r="48" spans="1:13" x14ac:dyDescent="0.25">
      <c r="F48" s="35"/>
      <c r="G48" s="35"/>
      <c r="H48" s="35"/>
      <c r="I48" s="35"/>
    </row>
    <row r="49" spans="4:10" x14ac:dyDescent="0.25">
      <c r="D49" s="35"/>
      <c r="E49" s="35"/>
      <c r="G49" s="37"/>
      <c r="H49" s="37"/>
    </row>
    <row r="50" spans="4:10" x14ac:dyDescent="0.25">
      <c r="E50" s="37"/>
      <c r="J50" s="49"/>
    </row>
    <row r="52" spans="4:10" x14ac:dyDescent="0.25">
      <c r="F52" s="68"/>
      <c r="G52" s="38"/>
      <c r="H52" s="38"/>
      <c r="I52" s="68"/>
    </row>
    <row r="53" spans="4:10" x14ac:dyDescent="0.25">
      <c r="E53" s="38" t="s">
        <v>36</v>
      </c>
    </row>
  </sheetData>
  <sortState xmlns:xlrd2="http://schemas.microsoft.com/office/spreadsheetml/2017/richdata2" ref="B7:I45">
    <sortCondition descending="1" ref="I7"/>
  </sortState>
  <mergeCells count="10">
    <mergeCell ref="A1:K1"/>
    <mergeCell ref="D4:E4"/>
    <mergeCell ref="F4:G4"/>
    <mergeCell ref="H4:I4"/>
    <mergeCell ref="A2:K2"/>
    <mergeCell ref="J4:J6"/>
    <mergeCell ref="K4:K6"/>
    <mergeCell ref="D5:E5"/>
    <mergeCell ref="F5:G5"/>
    <mergeCell ref="H5:I5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6"/>
  <sheetViews>
    <sheetView workbookViewId="0">
      <selection activeCell="B8" sqref="B8"/>
    </sheetView>
  </sheetViews>
  <sheetFormatPr defaultRowHeight="15" x14ac:dyDescent="0.25"/>
  <cols>
    <col min="1" max="1" width="7" style="5" bestFit="1" customWidth="1"/>
    <col min="2" max="2" width="35.28515625" style="1" customWidth="1"/>
    <col min="3" max="3" width="17" style="6" bestFit="1" customWidth="1"/>
    <col min="4" max="5" width="17" style="6" customWidth="1"/>
    <col min="6" max="6" width="12.140625" style="2" customWidth="1"/>
    <col min="7" max="7" width="11.5703125" style="121" customWidth="1"/>
    <col min="8" max="16384" width="9.140625" style="1"/>
  </cols>
  <sheetData>
    <row r="1" spans="1:9" ht="18.75" x14ac:dyDescent="0.25">
      <c r="A1" s="211" t="s">
        <v>88</v>
      </c>
      <c r="B1" s="211"/>
      <c r="C1" s="211"/>
      <c r="D1" s="211"/>
      <c r="E1" s="211"/>
      <c r="F1" s="211"/>
      <c r="G1" s="211"/>
    </row>
    <row r="2" spans="1:9" ht="18.75" x14ac:dyDescent="0.25">
      <c r="A2" s="211" t="s">
        <v>105</v>
      </c>
      <c r="B2" s="211"/>
      <c r="C2" s="211"/>
      <c r="D2" s="211"/>
      <c r="E2" s="211"/>
      <c r="F2" s="211"/>
      <c r="G2" s="211"/>
    </row>
    <row r="3" spans="1:9" ht="18.75" x14ac:dyDescent="0.25">
      <c r="A3" s="70"/>
      <c r="B3" s="226" t="s">
        <v>87</v>
      </c>
      <c r="C3" s="226"/>
      <c r="D3" s="226"/>
      <c r="E3" s="226"/>
      <c r="F3" s="137" t="s">
        <v>92</v>
      </c>
      <c r="G3" s="120"/>
    </row>
    <row r="4" spans="1:9" s="161" customFormat="1" ht="30" customHeight="1" x14ac:dyDescent="0.25">
      <c r="A4" s="158" t="s">
        <v>0</v>
      </c>
      <c r="B4" s="159" t="s">
        <v>1</v>
      </c>
      <c r="C4" s="160" t="s">
        <v>85</v>
      </c>
      <c r="D4" s="117" t="s">
        <v>85</v>
      </c>
      <c r="E4" s="65" t="s">
        <v>93</v>
      </c>
      <c r="F4" s="216" t="s">
        <v>108</v>
      </c>
      <c r="G4" s="227" t="s">
        <v>135</v>
      </c>
    </row>
    <row r="5" spans="1:9" x14ac:dyDescent="0.25">
      <c r="A5" s="141"/>
      <c r="B5" s="142"/>
      <c r="C5" s="143" t="s">
        <v>90</v>
      </c>
      <c r="D5" s="145" t="s">
        <v>90</v>
      </c>
      <c r="E5" s="143" t="s">
        <v>95</v>
      </c>
      <c r="F5" s="217"/>
      <c r="G5" s="228"/>
    </row>
    <row r="6" spans="1:9" ht="32.25" customHeight="1" x14ac:dyDescent="0.2">
      <c r="A6" s="3"/>
      <c r="B6" s="4"/>
      <c r="C6" s="144" t="s">
        <v>94</v>
      </c>
      <c r="D6" s="146" t="s">
        <v>107</v>
      </c>
      <c r="E6" s="146" t="s">
        <v>107</v>
      </c>
      <c r="F6" s="218"/>
      <c r="G6" s="228"/>
    </row>
    <row r="7" spans="1:9" x14ac:dyDescent="0.25">
      <c r="A7" s="40">
        <v>1</v>
      </c>
      <c r="B7" s="41" t="s">
        <v>37</v>
      </c>
      <c r="C7" s="72">
        <v>287651333.08546531</v>
      </c>
      <c r="D7" s="174">
        <v>60397267.105589457</v>
      </c>
      <c r="E7" s="118">
        <v>58842409.198766433</v>
      </c>
      <c r="F7" s="178">
        <f>E7/D7*100-100</f>
        <v>-2.5743845397917511</v>
      </c>
      <c r="G7" s="181">
        <f>E7/E$34*100</f>
        <v>12.570926282488266</v>
      </c>
      <c r="H7" s="2"/>
      <c r="I7" s="2"/>
    </row>
    <row r="8" spans="1:9" x14ac:dyDescent="0.25">
      <c r="A8" s="42">
        <v>2</v>
      </c>
      <c r="B8" s="43" t="s">
        <v>38</v>
      </c>
      <c r="C8" s="73">
        <v>162498809.52435809</v>
      </c>
      <c r="D8" s="173">
        <v>37980270.645077132</v>
      </c>
      <c r="E8" s="119">
        <v>39729747.334861077</v>
      </c>
      <c r="F8" s="179">
        <f t="shared" ref="F8:F34" si="0">E8/D8*100-100</f>
        <v>4.6062775753566285</v>
      </c>
      <c r="G8" s="182">
        <f t="shared" ref="G8:G34" si="1">E8/E$34*100</f>
        <v>8.4877511265955015</v>
      </c>
      <c r="H8" s="2"/>
      <c r="I8" s="2"/>
    </row>
    <row r="9" spans="1:9" x14ac:dyDescent="0.25">
      <c r="A9" s="42">
        <v>3</v>
      </c>
      <c r="B9" s="43" t="s">
        <v>49</v>
      </c>
      <c r="C9" s="105">
        <v>108953306.71762501</v>
      </c>
      <c r="D9" s="175">
        <v>5347750.2675000001</v>
      </c>
      <c r="E9" s="119">
        <v>30248712.177469999</v>
      </c>
      <c r="F9" s="179">
        <f t="shared" si="0"/>
        <v>465.63434461966483</v>
      </c>
      <c r="G9" s="182">
        <f t="shared" si="1"/>
        <v>6.4622495254859826</v>
      </c>
      <c r="H9" s="2"/>
      <c r="I9" s="2"/>
    </row>
    <row r="10" spans="1:9" x14ac:dyDescent="0.25">
      <c r="A10" s="42">
        <v>4</v>
      </c>
      <c r="B10" s="43" t="s">
        <v>39</v>
      </c>
      <c r="C10" s="105">
        <v>124154271.84378199</v>
      </c>
      <c r="D10" s="175">
        <v>27964282.059923701</v>
      </c>
      <c r="E10" s="119">
        <v>32074276.277310699</v>
      </c>
      <c r="F10" s="179">
        <f t="shared" si="0"/>
        <v>14.697299249735195</v>
      </c>
      <c r="G10" s="182">
        <f t="shared" si="1"/>
        <v>6.8522578891057311</v>
      </c>
      <c r="H10" s="2"/>
      <c r="I10" s="2"/>
    </row>
    <row r="11" spans="1:9" x14ac:dyDescent="0.25">
      <c r="A11" s="42">
        <v>5</v>
      </c>
      <c r="B11" s="43" t="s">
        <v>40</v>
      </c>
      <c r="C11" s="105">
        <v>109121118.501451</v>
      </c>
      <c r="D11" s="175">
        <v>25233370.031303</v>
      </c>
      <c r="E11" s="119">
        <v>29339583.760625999</v>
      </c>
      <c r="F11" s="179">
        <f t="shared" si="0"/>
        <v>16.272950161746436</v>
      </c>
      <c r="G11" s="182">
        <f t="shared" si="1"/>
        <v>6.2680258955381332</v>
      </c>
      <c r="H11" s="2"/>
      <c r="I11" s="2"/>
    </row>
    <row r="12" spans="1:9" x14ac:dyDescent="0.25">
      <c r="A12" s="42">
        <v>6</v>
      </c>
      <c r="B12" s="43" t="s">
        <v>47</v>
      </c>
      <c r="C12" s="105">
        <v>31204502.936547399</v>
      </c>
      <c r="D12" s="175">
        <v>11916586.4880857</v>
      </c>
      <c r="E12" s="119">
        <v>21353531.399228498</v>
      </c>
      <c r="F12" s="179">
        <f t="shared" si="0"/>
        <v>79.191678930689847</v>
      </c>
      <c r="G12" s="182">
        <f t="shared" si="1"/>
        <v>4.5619082010008416</v>
      </c>
      <c r="H12" s="2"/>
      <c r="I12" s="2"/>
    </row>
    <row r="13" spans="1:9" x14ac:dyDescent="0.25">
      <c r="A13" s="42">
        <v>7</v>
      </c>
      <c r="B13" s="43" t="s">
        <v>42</v>
      </c>
      <c r="C13" s="73">
        <v>73876013.861158818</v>
      </c>
      <c r="D13" s="173">
        <v>15720369.009656278</v>
      </c>
      <c r="E13" s="119">
        <v>17913671.748361144</v>
      </c>
      <c r="F13" s="179">
        <f t="shared" si="0"/>
        <v>13.951979990785347</v>
      </c>
      <c r="G13" s="182">
        <f t="shared" si="1"/>
        <v>3.8270262904541568</v>
      </c>
      <c r="H13" s="2"/>
      <c r="I13" s="2"/>
    </row>
    <row r="14" spans="1:9" x14ac:dyDescent="0.25">
      <c r="A14" s="42">
        <v>8</v>
      </c>
      <c r="B14" s="43" t="s">
        <v>41</v>
      </c>
      <c r="C14" s="105">
        <v>60781124.558548503</v>
      </c>
      <c r="D14" s="175">
        <v>6972090.1089556897</v>
      </c>
      <c r="E14" s="119">
        <v>12477472.7130247</v>
      </c>
      <c r="F14" s="179">
        <f t="shared" si="0"/>
        <v>78.963159081913119</v>
      </c>
      <c r="G14" s="182">
        <f t="shared" si="1"/>
        <v>2.6656520663073162</v>
      </c>
      <c r="H14" s="2"/>
      <c r="I14" s="2"/>
    </row>
    <row r="15" spans="1:9" x14ac:dyDescent="0.25">
      <c r="A15" s="42">
        <v>9</v>
      </c>
      <c r="B15" s="43" t="s">
        <v>44</v>
      </c>
      <c r="C15" s="73">
        <v>43081956.013412185</v>
      </c>
      <c r="D15" s="173">
        <v>11869537.287232021</v>
      </c>
      <c r="E15" s="119">
        <v>16223626.994497057</v>
      </c>
      <c r="F15" s="179">
        <f t="shared" si="0"/>
        <v>36.682893375706414</v>
      </c>
      <c r="G15" s="182">
        <f t="shared" si="1"/>
        <v>3.4659698975528128</v>
      </c>
      <c r="H15" s="2"/>
      <c r="I15" s="2"/>
    </row>
    <row r="16" spans="1:9" x14ac:dyDescent="0.25">
      <c r="A16" s="42">
        <v>10</v>
      </c>
      <c r="B16" s="43" t="s">
        <v>43</v>
      </c>
      <c r="C16" s="105">
        <v>42469335.178248897</v>
      </c>
      <c r="D16" s="175">
        <v>10206276.584951701</v>
      </c>
      <c r="E16" s="119">
        <v>10957585.5886025</v>
      </c>
      <c r="F16" s="179">
        <f t="shared" si="0"/>
        <v>7.3612447928222906</v>
      </c>
      <c r="G16" s="182">
        <f t="shared" si="1"/>
        <v>2.3409476692749953</v>
      </c>
      <c r="H16" s="2"/>
      <c r="I16" s="2"/>
    </row>
    <row r="17" spans="1:9" x14ac:dyDescent="0.25">
      <c r="A17" s="42">
        <v>11</v>
      </c>
      <c r="B17" s="43" t="s">
        <v>45</v>
      </c>
      <c r="C17" s="73">
        <v>41073268.2123487</v>
      </c>
      <c r="D17" s="173">
        <v>11758219.078717031</v>
      </c>
      <c r="E17" s="119">
        <v>13011213.576484639</v>
      </c>
      <c r="F17" s="179">
        <f t="shared" si="0"/>
        <v>10.656328899634062</v>
      </c>
      <c r="G17" s="182">
        <f t="shared" si="1"/>
        <v>2.7796789584735055</v>
      </c>
      <c r="H17" s="2"/>
      <c r="I17" s="2"/>
    </row>
    <row r="18" spans="1:9" x14ac:dyDescent="0.25">
      <c r="A18" s="42">
        <v>12</v>
      </c>
      <c r="B18" s="43" t="s">
        <v>48</v>
      </c>
      <c r="C18" s="73">
        <v>27979738.084973771</v>
      </c>
      <c r="D18" s="173">
        <v>6630092.9308861233</v>
      </c>
      <c r="E18" s="119">
        <v>7160273.781237293</v>
      </c>
      <c r="F18" s="179">
        <f t="shared" si="0"/>
        <v>7.99658248953547</v>
      </c>
      <c r="G18" s="182">
        <f t="shared" si="1"/>
        <v>1.5297006885342572</v>
      </c>
      <c r="H18" s="2"/>
      <c r="I18" s="2"/>
    </row>
    <row r="19" spans="1:9" x14ac:dyDescent="0.25">
      <c r="A19" s="42">
        <v>13</v>
      </c>
      <c r="B19" s="44" t="s">
        <v>96</v>
      </c>
      <c r="C19" s="73">
        <v>24602481.223376513</v>
      </c>
      <c r="D19" s="173">
        <v>6511446.3115276862</v>
      </c>
      <c r="E19" s="119">
        <v>6435063.3053048169</v>
      </c>
      <c r="F19" s="179">
        <f t="shared" si="0"/>
        <v>-1.17305745249935</v>
      </c>
      <c r="G19" s="182">
        <f t="shared" si="1"/>
        <v>1.374768768574282</v>
      </c>
      <c r="H19" s="2"/>
      <c r="I19" s="2"/>
    </row>
    <row r="20" spans="1:9" x14ac:dyDescent="0.25">
      <c r="A20" s="42">
        <v>14</v>
      </c>
      <c r="B20" s="43" t="s">
        <v>51</v>
      </c>
      <c r="C20" s="73">
        <v>19945746.062931489</v>
      </c>
      <c r="D20" s="173">
        <v>1842778.1540554692</v>
      </c>
      <c r="E20" s="119">
        <v>10659174.227851564</v>
      </c>
      <c r="F20" s="179">
        <f t="shared" si="0"/>
        <v>478.42959579228409</v>
      </c>
      <c r="G20" s="182">
        <f t="shared" si="1"/>
        <v>2.2771959081058473</v>
      </c>
      <c r="H20" s="2"/>
      <c r="I20" s="2"/>
    </row>
    <row r="21" spans="1:9" x14ac:dyDescent="0.25">
      <c r="A21" s="42">
        <v>15</v>
      </c>
      <c r="B21" s="44" t="s">
        <v>53</v>
      </c>
      <c r="C21" s="105">
        <v>15064967.651152501</v>
      </c>
      <c r="D21" s="175">
        <v>4149027.6227615098</v>
      </c>
      <c r="E21" s="119">
        <v>3867107.78569214</v>
      </c>
      <c r="F21" s="179">
        <f t="shared" si="0"/>
        <v>-6.7948411700795077</v>
      </c>
      <c r="G21" s="182">
        <f t="shared" si="1"/>
        <v>0.82615799662722578</v>
      </c>
      <c r="H21" s="2"/>
      <c r="I21" s="2"/>
    </row>
    <row r="22" spans="1:9" x14ac:dyDescent="0.25">
      <c r="A22" s="42">
        <v>16</v>
      </c>
      <c r="B22" s="44" t="s">
        <v>54</v>
      </c>
      <c r="C22" s="105">
        <v>18491717.299513899</v>
      </c>
      <c r="D22" s="175">
        <v>4052363.4875551001</v>
      </c>
      <c r="E22" s="119">
        <v>4473296.90867656</v>
      </c>
      <c r="F22" s="179">
        <f t="shared" si="0"/>
        <v>10.387355981618043</v>
      </c>
      <c r="G22" s="182">
        <f t="shared" si="1"/>
        <v>0.95566253055176653</v>
      </c>
      <c r="H22" s="2"/>
      <c r="I22" s="2"/>
    </row>
    <row r="23" spans="1:9" x14ac:dyDescent="0.25">
      <c r="A23" s="42">
        <v>17</v>
      </c>
      <c r="B23" s="43" t="s">
        <v>52</v>
      </c>
      <c r="C23" s="73">
        <v>22561424.271702651</v>
      </c>
      <c r="D23" s="173">
        <v>4995923.8058894295</v>
      </c>
      <c r="E23" s="119">
        <v>4959772.8341375105</v>
      </c>
      <c r="F23" s="179">
        <f t="shared" si="0"/>
        <v>-0.72360934947211319</v>
      </c>
      <c r="G23" s="182">
        <f t="shared" si="1"/>
        <v>1.0595918747177608</v>
      </c>
      <c r="H23" s="2"/>
      <c r="I23" s="2"/>
    </row>
    <row r="24" spans="1:9" x14ac:dyDescent="0.25">
      <c r="A24" s="42">
        <v>18</v>
      </c>
      <c r="B24" s="44" t="s">
        <v>56</v>
      </c>
      <c r="C24" s="105">
        <v>11840829.372054201</v>
      </c>
      <c r="D24" s="175">
        <v>2405515.1753456402</v>
      </c>
      <c r="E24" s="119">
        <v>2863029.6208114</v>
      </c>
      <c r="F24" s="179">
        <f t="shared" si="0"/>
        <v>19.019395518883854</v>
      </c>
      <c r="G24" s="182">
        <f t="shared" si="1"/>
        <v>0.61164957040125667</v>
      </c>
      <c r="H24" s="2"/>
      <c r="I24" s="2"/>
    </row>
    <row r="25" spans="1:9" x14ac:dyDescent="0.25">
      <c r="A25" s="42">
        <v>19</v>
      </c>
      <c r="B25" s="43" t="s">
        <v>50</v>
      </c>
      <c r="C25" s="105">
        <v>6817017.5618400304</v>
      </c>
      <c r="D25" s="175">
        <v>1219325.1869999999</v>
      </c>
      <c r="E25" s="119">
        <v>3074076.6837499999</v>
      </c>
      <c r="F25" s="179">
        <f t="shared" si="0"/>
        <v>152.11294874613296</v>
      </c>
      <c r="G25" s="182">
        <f t="shared" si="1"/>
        <v>0.65673706947653954</v>
      </c>
      <c r="H25" s="2"/>
      <c r="I25" s="2"/>
    </row>
    <row r="26" spans="1:9" x14ac:dyDescent="0.25">
      <c r="A26" s="42">
        <v>20</v>
      </c>
      <c r="B26" s="44" t="s">
        <v>32</v>
      </c>
      <c r="C26" s="105">
        <v>9949912.2569174599</v>
      </c>
      <c r="D26" s="175">
        <v>2630408.8819198501</v>
      </c>
      <c r="E26" s="119">
        <v>2844384.0131882499</v>
      </c>
      <c r="F26" s="179">
        <f t="shared" si="0"/>
        <v>8.1346718656236447</v>
      </c>
      <c r="G26" s="182">
        <f t="shared" si="1"/>
        <v>0.60766617539560597</v>
      </c>
      <c r="H26" s="2"/>
      <c r="I26" s="2"/>
    </row>
    <row r="27" spans="1:9" x14ac:dyDescent="0.25">
      <c r="A27" s="42">
        <v>21</v>
      </c>
      <c r="B27" s="39" t="s">
        <v>60</v>
      </c>
      <c r="C27" s="105">
        <v>29021992.142680399</v>
      </c>
      <c r="D27" s="175">
        <v>7201102.0264003901</v>
      </c>
      <c r="E27" s="119">
        <v>4332890.96</v>
      </c>
      <c r="F27" s="179">
        <f t="shared" si="0"/>
        <v>-39.830168436512501</v>
      </c>
      <c r="G27" s="182">
        <f t="shared" si="1"/>
        <v>0.92566659981967025</v>
      </c>
      <c r="H27" s="2"/>
      <c r="I27" s="2"/>
    </row>
    <row r="28" spans="1:9" x14ac:dyDescent="0.25">
      <c r="A28" s="42">
        <v>22</v>
      </c>
      <c r="B28" s="43" t="s">
        <v>59</v>
      </c>
      <c r="C28" s="105">
        <v>5144822.4820975102</v>
      </c>
      <c r="D28" s="175">
        <v>1336418.9467650901</v>
      </c>
      <c r="E28" s="119">
        <v>1430077.1351590899</v>
      </c>
      <c r="F28" s="179">
        <f t="shared" si="0"/>
        <v>7.008145807922503</v>
      </c>
      <c r="G28" s="182">
        <f t="shared" si="1"/>
        <v>0.30551764431721812</v>
      </c>
      <c r="H28" s="2"/>
      <c r="I28" s="2"/>
    </row>
    <row r="29" spans="1:9" x14ac:dyDescent="0.25">
      <c r="A29" s="42">
        <v>23</v>
      </c>
      <c r="B29" s="43" t="s">
        <v>46</v>
      </c>
      <c r="C29" s="105">
        <v>7557708.4507633299</v>
      </c>
      <c r="D29" s="175">
        <v>1298024.2515050501</v>
      </c>
      <c r="E29" s="119">
        <v>5006736.8259134199</v>
      </c>
      <c r="F29" s="179">
        <f t="shared" si="0"/>
        <v>285.71982149856933</v>
      </c>
      <c r="G29" s="182">
        <f t="shared" si="1"/>
        <v>1.0696251294159509</v>
      </c>
      <c r="H29" s="2"/>
      <c r="I29" s="2"/>
    </row>
    <row r="30" spans="1:9" x14ac:dyDescent="0.25">
      <c r="A30" s="42">
        <v>24</v>
      </c>
      <c r="B30" s="44" t="s">
        <v>57</v>
      </c>
      <c r="C30" s="105">
        <v>15007461.3642515</v>
      </c>
      <c r="D30" s="175">
        <v>3463400.1196775502</v>
      </c>
      <c r="E30" s="119">
        <v>1835513.9040000001</v>
      </c>
      <c r="F30" s="179">
        <f t="shared" si="0"/>
        <v>-47.002545458972541</v>
      </c>
      <c r="G30" s="182">
        <f t="shared" si="1"/>
        <v>0.39213401170783413</v>
      </c>
      <c r="H30" s="2"/>
      <c r="I30" s="2"/>
    </row>
    <row r="31" spans="1:9" x14ac:dyDescent="0.25">
      <c r="A31" s="42">
        <v>25</v>
      </c>
      <c r="B31" s="43" t="s">
        <v>55</v>
      </c>
      <c r="C31" s="73">
        <v>7026125.9759383546</v>
      </c>
      <c r="D31" s="173">
        <v>784422.17767968751</v>
      </c>
      <c r="E31" s="119">
        <v>3788458.574198728</v>
      </c>
      <c r="F31" s="179">
        <f t="shared" si="0"/>
        <v>382.96168593868015</v>
      </c>
      <c r="G31" s="182">
        <f t="shared" si="1"/>
        <v>0.80935560098567816</v>
      </c>
      <c r="H31" s="2"/>
      <c r="I31" s="2"/>
    </row>
    <row r="32" spans="1:9" x14ac:dyDescent="0.25">
      <c r="A32" s="42">
        <v>26</v>
      </c>
      <c r="B32" s="44" t="s">
        <v>58</v>
      </c>
      <c r="C32" s="105">
        <v>4978819.5029583098</v>
      </c>
      <c r="D32" s="175">
        <v>940541.71065293904</v>
      </c>
      <c r="E32" s="119">
        <v>797945.01241130102</v>
      </c>
      <c r="F32" s="179">
        <f t="shared" si="0"/>
        <v>-15.161124342124623</v>
      </c>
      <c r="G32" s="182">
        <f t="shared" si="1"/>
        <v>0.17047072111914713</v>
      </c>
      <c r="H32" s="2"/>
      <c r="I32" s="2"/>
    </row>
    <row r="33" spans="1:9" x14ac:dyDescent="0.25">
      <c r="A33" s="45">
        <v>27</v>
      </c>
      <c r="B33" s="46" t="s">
        <v>34</v>
      </c>
      <c r="C33" s="71">
        <f>C34-SUM(C7:C32)</f>
        <v>493266927.30693221</v>
      </c>
      <c r="D33" s="186">
        <f>D34-SUM(D7:D32)</f>
        <v>115925511.84808683</v>
      </c>
      <c r="E33" s="71">
        <f>E34-SUM(E7:E32)</f>
        <v>122383688.46142131</v>
      </c>
      <c r="F33" s="179">
        <f t="shared" si="0"/>
        <v>5.5709709712539421</v>
      </c>
      <c r="G33" s="182">
        <f t="shared" si="1"/>
        <v>26.14570590797274</v>
      </c>
      <c r="H33" s="2"/>
      <c r="I33" s="2"/>
    </row>
    <row r="34" spans="1:9" x14ac:dyDescent="0.25">
      <c r="A34" s="122"/>
      <c r="B34" s="46" t="s">
        <v>35</v>
      </c>
      <c r="C34" s="116">
        <v>1804122731.4430301</v>
      </c>
      <c r="D34" s="187">
        <v>390752321.30470002</v>
      </c>
      <c r="E34" s="123">
        <v>468083320.80298603</v>
      </c>
      <c r="F34" s="180">
        <f t="shared" si="0"/>
        <v>19.790285375677911</v>
      </c>
      <c r="G34" s="183">
        <f t="shared" si="1"/>
        <v>100</v>
      </c>
      <c r="H34" s="2"/>
      <c r="I34" s="2"/>
    </row>
    <row r="36" spans="1:9" x14ac:dyDescent="0.25">
      <c r="C36" s="50"/>
      <c r="D36" s="50"/>
      <c r="E36" s="50"/>
    </row>
  </sheetData>
  <sortState xmlns:xlrd2="http://schemas.microsoft.com/office/spreadsheetml/2017/richdata2" ref="B6:E31">
    <sortCondition descending="1" ref="E6"/>
  </sortState>
  <mergeCells count="5">
    <mergeCell ref="A1:G1"/>
    <mergeCell ref="A2:G2"/>
    <mergeCell ref="B3:E3"/>
    <mergeCell ref="F4:F6"/>
    <mergeCell ref="G4:G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5"/>
  <sheetViews>
    <sheetView tabSelected="1" workbookViewId="0">
      <selection activeCell="E27" sqref="E27:E28"/>
    </sheetView>
  </sheetViews>
  <sheetFormatPr defaultRowHeight="15.75" x14ac:dyDescent="0.25"/>
  <cols>
    <col min="1" max="1" width="8.28515625" style="14" bestFit="1" customWidth="1"/>
    <col min="2" max="2" width="21.5703125" style="7" bestFit="1" customWidth="1"/>
    <col min="3" max="3" width="15.7109375" style="91" bestFit="1" customWidth="1"/>
    <col min="4" max="4" width="14.42578125" style="91" bestFit="1" customWidth="1"/>
    <col min="5" max="5" width="14.85546875" style="76" bestFit="1" customWidth="1"/>
    <col min="6" max="6" width="14.28515625" style="7" bestFit="1" customWidth="1"/>
    <col min="7" max="16384" width="9.140625" style="7"/>
  </cols>
  <sheetData>
    <row r="1" spans="1:8" x14ac:dyDescent="0.25">
      <c r="A1" s="232" t="s">
        <v>61</v>
      </c>
      <c r="B1" s="232"/>
      <c r="C1" s="232"/>
      <c r="D1" s="232"/>
      <c r="E1" s="232"/>
      <c r="F1" s="232"/>
    </row>
    <row r="2" spans="1:8" x14ac:dyDescent="0.25">
      <c r="A2" s="233" t="s">
        <v>112</v>
      </c>
      <c r="B2" s="233"/>
      <c r="C2" s="233"/>
      <c r="D2" s="233"/>
      <c r="E2" s="233"/>
      <c r="F2" s="233"/>
    </row>
    <row r="3" spans="1:8" x14ac:dyDescent="0.25">
      <c r="A3" s="8" t="s">
        <v>62</v>
      </c>
      <c r="B3" s="9"/>
      <c r="C3" s="74"/>
      <c r="D3" s="75" t="s">
        <v>63</v>
      </c>
    </row>
    <row r="4" spans="1:8" ht="75" customHeight="1" x14ac:dyDescent="0.25">
      <c r="A4" s="11" t="s">
        <v>0</v>
      </c>
      <c r="B4" s="12" t="s">
        <v>64</v>
      </c>
      <c r="C4" s="77" t="s">
        <v>109</v>
      </c>
      <c r="D4" s="77" t="s">
        <v>110</v>
      </c>
      <c r="E4" s="229" t="s">
        <v>137</v>
      </c>
      <c r="F4" s="227" t="s">
        <v>111</v>
      </c>
    </row>
    <row r="5" spans="1:8" x14ac:dyDescent="0.25">
      <c r="A5" s="136"/>
      <c r="B5" s="127"/>
      <c r="C5" s="92" t="s">
        <v>90</v>
      </c>
      <c r="D5" s="92" t="s">
        <v>95</v>
      </c>
      <c r="E5" s="230"/>
      <c r="F5" s="231"/>
    </row>
    <row r="6" spans="1:8" x14ac:dyDescent="0.25">
      <c r="A6" s="203">
        <v>1</v>
      </c>
      <c r="B6" s="206" t="s">
        <v>123</v>
      </c>
      <c r="C6" s="93">
        <v>24.859036477749999</v>
      </c>
      <c r="D6" s="95">
        <v>59.128410355339994</v>
      </c>
      <c r="E6" s="100">
        <f>D6/C6*100-100</f>
        <v>137.85479541116845</v>
      </c>
      <c r="F6" s="134">
        <f>D6/D$21*100</f>
        <v>81.239532482015548</v>
      </c>
      <c r="G6" s="138"/>
      <c r="H6" s="138"/>
    </row>
    <row r="7" spans="1:8" x14ac:dyDescent="0.25">
      <c r="A7" s="204">
        <v>2</v>
      </c>
      <c r="B7" s="207" t="s">
        <v>133</v>
      </c>
      <c r="C7" s="94">
        <v>4.7743397218500006</v>
      </c>
      <c r="D7" s="96">
        <v>4.8143485716400001</v>
      </c>
      <c r="E7" s="101">
        <f t="shared" ref="E7:E21" si="0">D7/C7*100-100</f>
        <v>0.83799754774251767</v>
      </c>
      <c r="F7" s="126">
        <f t="shared" ref="F7:F21" si="1">D7/D$21*100</f>
        <v>6.6146785414157607</v>
      </c>
      <c r="G7" s="138"/>
      <c r="H7" s="138"/>
    </row>
    <row r="8" spans="1:8" x14ac:dyDescent="0.25">
      <c r="A8" s="204">
        <v>3</v>
      </c>
      <c r="B8" s="207" t="s">
        <v>122</v>
      </c>
      <c r="C8" s="94">
        <v>1.2300437669299999</v>
      </c>
      <c r="D8" s="96">
        <v>1.2830062762000001</v>
      </c>
      <c r="E8" s="101">
        <f t="shared" si="0"/>
        <v>4.3057418519494064</v>
      </c>
      <c r="F8" s="126">
        <f t="shared" si="1"/>
        <v>1.762787624825203</v>
      </c>
      <c r="G8" s="138"/>
      <c r="H8" s="138"/>
    </row>
    <row r="9" spans="1:8" x14ac:dyDescent="0.25">
      <c r="A9" s="204">
        <v>4</v>
      </c>
      <c r="B9" s="207" t="s">
        <v>132</v>
      </c>
      <c r="C9" s="94">
        <v>1.03320310681</v>
      </c>
      <c r="D9" s="96">
        <v>0.92741729136999995</v>
      </c>
      <c r="E9" s="101">
        <f t="shared" si="0"/>
        <v>-10.238627307907763</v>
      </c>
      <c r="F9" s="126">
        <f t="shared" si="1"/>
        <v>1.2742258199375325</v>
      </c>
      <c r="G9" s="138"/>
      <c r="H9" s="138"/>
    </row>
    <row r="10" spans="1:8" x14ac:dyDescent="0.25">
      <c r="A10" s="204">
        <v>5</v>
      </c>
      <c r="B10" s="207" t="s">
        <v>131</v>
      </c>
      <c r="C10" s="94">
        <v>0.54418158001000005</v>
      </c>
      <c r="D10" s="96">
        <v>0.61797007923000002</v>
      </c>
      <c r="E10" s="101">
        <f t="shared" si="0"/>
        <v>13.559536362594997</v>
      </c>
      <c r="F10" s="126">
        <f t="shared" si="1"/>
        <v>0.84906054505463846</v>
      </c>
      <c r="G10" s="138"/>
      <c r="H10" s="138"/>
    </row>
    <row r="11" spans="1:8" x14ac:dyDescent="0.25">
      <c r="A11" s="204">
        <v>6</v>
      </c>
      <c r="B11" s="207" t="s">
        <v>126</v>
      </c>
      <c r="C11" s="94">
        <v>0.59097883867000001</v>
      </c>
      <c r="D11" s="96">
        <v>0.57360034936000004</v>
      </c>
      <c r="E11" s="101">
        <f t="shared" si="0"/>
        <v>-2.9406280179355235</v>
      </c>
      <c r="F11" s="126">
        <f t="shared" si="1"/>
        <v>0.78809871487300598</v>
      </c>
      <c r="G11" s="138"/>
      <c r="H11" s="138"/>
    </row>
    <row r="12" spans="1:8" x14ac:dyDescent="0.25">
      <c r="A12" s="204">
        <v>7</v>
      </c>
      <c r="B12" s="207" t="s">
        <v>121</v>
      </c>
      <c r="C12" s="94">
        <v>0.55717292303999999</v>
      </c>
      <c r="D12" s="96">
        <v>0.51010685828000002</v>
      </c>
      <c r="E12" s="101">
        <f t="shared" si="0"/>
        <v>-8.4472993596318418</v>
      </c>
      <c r="F12" s="126">
        <f t="shared" si="1"/>
        <v>0.70086177581120046</v>
      </c>
      <c r="G12" s="138"/>
      <c r="H12" s="138"/>
    </row>
    <row r="13" spans="1:8" x14ac:dyDescent="0.25">
      <c r="A13" s="204">
        <v>8</v>
      </c>
      <c r="B13" s="207" t="s">
        <v>114</v>
      </c>
      <c r="C13" s="94">
        <v>0.55710536898000007</v>
      </c>
      <c r="D13" s="96">
        <v>0.50728244240999998</v>
      </c>
      <c r="E13" s="101">
        <f t="shared" si="0"/>
        <v>-8.9431783185325457</v>
      </c>
      <c r="F13" s="126">
        <f t="shared" si="1"/>
        <v>0.69698116709138791</v>
      </c>
      <c r="G13" s="138"/>
      <c r="H13" s="138"/>
    </row>
    <row r="14" spans="1:8" x14ac:dyDescent="0.25">
      <c r="A14" s="204">
        <v>9</v>
      </c>
      <c r="B14" s="207" t="s">
        <v>125</v>
      </c>
      <c r="C14" s="94">
        <v>0.40596454634000001</v>
      </c>
      <c r="D14" s="96">
        <v>0.46116399458000001</v>
      </c>
      <c r="E14" s="101">
        <f t="shared" si="0"/>
        <v>13.597110569790942</v>
      </c>
      <c r="F14" s="126">
        <f t="shared" si="1"/>
        <v>0.63361668429894547</v>
      </c>
      <c r="G14" s="138"/>
      <c r="H14" s="138"/>
    </row>
    <row r="15" spans="1:8" x14ac:dyDescent="0.25">
      <c r="A15" s="204">
        <v>10</v>
      </c>
      <c r="B15" s="207" t="s">
        <v>128</v>
      </c>
      <c r="C15" s="94">
        <v>0.29521257515999999</v>
      </c>
      <c r="D15" s="96">
        <v>0.39134367375000001</v>
      </c>
      <c r="E15" s="101">
        <f t="shared" si="0"/>
        <v>32.563348135796275</v>
      </c>
      <c r="F15" s="126">
        <f t="shared" si="1"/>
        <v>0.53768699182309709</v>
      </c>
      <c r="G15" s="138"/>
      <c r="H15" s="138"/>
    </row>
    <row r="16" spans="1:8" x14ac:dyDescent="0.25">
      <c r="A16" s="204">
        <v>11</v>
      </c>
      <c r="B16" s="207" t="s">
        <v>118</v>
      </c>
      <c r="C16" s="94">
        <v>0.30894367624000002</v>
      </c>
      <c r="D16" s="96">
        <v>0.35720040565</v>
      </c>
      <c r="E16" s="101">
        <f t="shared" si="0"/>
        <v>15.619911693066086</v>
      </c>
      <c r="F16" s="126">
        <f t="shared" si="1"/>
        <v>0.4907758179697379</v>
      </c>
      <c r="G16" s="138"/>
      <c r="H16" s="138"/>
    </row>
    <row r="17" spans="1:8" x14ac:dyDescent="0.25">
      <c r="A17" s="204">
        <v>12</v>
      </c>
      <c r="B17" s="207" t="s">
        <v>120</v>
      </c>
      <c r="C17" s="125">
        <v>0.17355386897</v>
      </c>
      <c r="D17" s="96">
        <v>0.28999843800999997</v>
      </c>
      <c r="E17" s="101">
        <f t="shared" si="0"/>
        <v>67.094193711191906</v>
      </c>
      <c r="F17" s="126">
        <f t="shared" si="1"/>
        <v>0.39844361420955193</v>
      </c>
      <c r="G17" s="138"/>
      <c r="H17" s="138"/>
    </row>
    <row r="18" spans="1:8" x14ac:dyDescent="0.25">
      <c r="A18" s="204">
        <v>13</v>
      </c>
      <c r="B18" s="207" t="s">
        <v>119</v>
      </c>
      <c r="C18" s="94">
        <v>0.55057578648000005</v>
      </c>
      <c r="D18" s="96">
        <v>0.18642311457999999</v>
      </c>
      <c r="E18" s="101">
        <f t="shared" si="0"/>
        <v>-66.140335416517289</v>
      </c>
      <c r="F18" s="126">
        <f t="shared" si="1"/>
        <v>0.25613620561258083</v>
      </c>
      <c r="G18" s="138"/>
      <c r="H18" s="138"/>
    </row>
    <row r="19" spans="1:8" x14ac:dyDescent="0.25">
      <c r="A19" s="204">
        <v>14</v>
      </c>
      <c r="B19" s="207" t="s">
        <v>116</v>
      </c>
      <c r="C19" s="94">
        <v>1.8984551039999999E-2</v>
      </c>
      <c r="D19" s="96">
        <v>0.18182194723</v>
      </c>
      <c r="E19" s="101">
        <f t="shared" si="0"/>
        <v>857.73635545505124</v>
      </c>
      <c r="F19" s="126">
        <f t="shared" si="1"/>
        <v>0.24981442760199107</v>
      </c>
      <c r="G19" s="138"/>
      <c r="H19" s="138"/>
    </row>
    <row r="20" spans="1:8" x14ac:dyDescent="0.25">
      <c r="A20" s="205">
        <v>15</v>
      </c>
      <c r="B20" s="99" t="s">
        <v>34</v>
      </c>
      <c r="C20" s="78">
        <f>C21-SUM(C6:C19)</f>
        <v>2.4794202781700108</v>
      </c>
      <c r="D20" s="97">
        <f>D21-SUM(D6:D19)</f>
        <v>2.552711012859973</v>
      </c>
      <c r="E20" s="101">
        <f t="shared" si="0"/>
        <v>2.955962542343002</v>
      </c>
      <c r="F20" s="126">
        <f t="shared" si="1"/>
        <v>3.5072995874597805</v>
      </c>
      <c r="G20" s="138"/>
      <c r="H20" s="138"/>
    </row>
    <row r="21" spans="1:8" s="80" customFormat="1" x14ac:dyDescent="0.25">
      <c r="A21" s="90"/>
      <c r="B21" s="79" t="s">
        <v>89</v>
      </c>
      <c r="C21" s="98">
        <v>38.378717066440004</v>
      </c>
      <c r="D21" s="98">
        <v>72.782804810489992</v>
      </c>
      <c r="E21" s="102">
        <f t="shared" si="0"/>
        <v>89.643662878284147</v>
      </c>
      <c r="F21" s="135">
        <f t="shared" si="1"/>
        <v>100</v>
      </c>
      <c r="G21" s="138"/>
      <c r="H21" s="138"/>
    </row>
    <row r="22" spans="1:8" x14ac:dyDescent="0.25">
      <c r="A22" s="81"/>
      <c r="B22"/>
      <c r="C22" s="82"/>
      <c r="D22" s="82"/>
      <c r="E22" s="83"/>
    </row>
    <row r="23" spans="1:8" x14ac:dyDescent="0.25">
      <c r="A23" s="81"/>
      <c r="B23"/>
      <c r="C23" s="84"/>
      <c r="D23" s="84"/>
      <c r="E23" s="85"/>
    </row>
    <row r="24" spans="1:8" x14ac:dyDescent="0.25">
      <c r="A24" s="234" t="s">
        <v>61</v>
      </c>
      <c r="B24" s="234"/>
      <c r="C24" s="234"/>
      <c r="D24" s="234"/>
      <c r="E24" s="234"/>
      <c r="F24" s="234"/>
    </row>
    <row r="25" spans="1:8" x14ac:dyDescent="0.25">
      <c r="A25" s="233" t="s">
        <v>112</v>
      </c>
      <c r="B25" s="233"/>
      <c r="C25" s="233"/>
      <c r="D25" s="233"/>
      <c r="E25" s="233"/>
      <c r="F25" s="233"/>
    </row>
    <row r="26" spans="1:8" x14ac:dyDescent="0.25">
      <c r="A26" s="86" t="s">
        <v>65</v>
      </c>
      <c r="B26" s="87"/>
      <c r="C26" s="88"/>
      <c r="D26" s="89" t="s">
        <v>63</v>
      </c>
      <c r="E26" s="85"/>
    </row>
    <row r="27" spans="1:8" ht="63" customHeight="1" x14ac:dyDescent="0.25">
      <c r="A27" s="11" t="s">
        <v>0</v>
      </c>
      <c r="B27" s="12" t="s">
        <v>64</v>
      </c>
      <c r="C27" s="77" t="s">
        <v>109</v>
      </c>
      <c r="D27" s="77" t="s">
        <v>110</v>
      </c>
      <c r="E27" s="229" t="s">
        <v>137</v>
      </c>
      <c r="F27" s="227" t="s">
        <v>111</v>
      </c>
    </row>
    <row r="28" spans="1:8" x14ac:dyDescent="0.25">
      <c r="A28" s="13"/>
      <c r="B28" s="127"/>
      <c r="C28" s="92" t="s">
        <v>90</v>
      </c>
      <c r="D28" s="196" t="s">
        <v>95</v>
      </c>
      <c r="E28" s="230"/>
      <c r="F28" s="231"/>
    </row>
    <row r="29" spans="1:8" x14ac:dyDescent="0.25">
      <c r="A29" s="130">
        <v>1</v>
      </c>
      <c r="B29" s="84" t="s">
        <v>123</v>
      </c>
      <c r="C29" s="95">
        <v>240.925907165399</v>
      </c>
      <c r="D29" s="195">
        <v>258.878282334853</v>
      </c>
      <c r="E29" s="100">
        <f>D29/C29*100-100</f>
        <v>7.4514091824626547</v>
      </c>
      <c r="F29" s="134">
        <f>D29/D$44*100</f>
        <v>55.306025835475793</v>
      </c>
      <c r="G29" s="139"/>
    </row>
    <row r="30" spans="1:8" x14ac:dyDescent="0.25">
      <c r="A30" s="131">
        <v>2</v>
      </c>
      <c r="B30" s="84" t="s">
        <v>119</v>
      </c>
      <c r="C30" s="96">
        <v>78.637264659772498</v>
      </c>
      <c r="D30" s="195">
        <v>104.89426624554</v>
      </c>
      <c r="E30" s="101">
        <f t="shared" ref="E30:E44" si="2">D30/C30*100-100</f>
        <v>33.390024054587286</v>
      </c>
      <c r="F30" s="126">
        <f t="shared" ref="F30:F44" si="3">D30/D$44*100</f>
        <v>22.409315090654395</v>
      </c>
      <c r="G30" s="139"/>
    </row>
    <row r="31" spans="1:8" x14ac:dyDescent="0.25">
      <c r="A31" s="131">
        <v>3</v>
      </c>
      <c r="B31" s="84" t="s">
        <v>113</v>
      </c>
      <c r="C31" s="96">
        <v>4.9505535340527294</v>
      </c>
      <c r="D31" s="195">
        <v>27.893034402078101</v>
      </c>
      <c r="E31" s="101">
        <f>D31/C31*100-100</f>
        <v>463.43263859715705</v>
      </c>
      <c r="F31" s="126">
        <f t="shared" si="3"/>
        <v>5.958989171891063</v>
      </c>
      <c r="G31" s="139"/>
    </row>
    <row r="32" spans="1:8" x14ac:dyDescent="0.25">
      <c r="A32" s="131">
        <v>4</v>
      </c>
      <c r="B32" s="84" t="s">
        <v>131</v>
      </c>
      <c r="C32" s="96">
        <v>2.1369118906067497</v>
      </c>
      <c r="D32" s="195">
        <v>13.7285967370349</v>
      </c>
      <c r="E32" s="101">
        <f t="shared" si="2"/>
        <v>542.45029462290256</v>
      </c>
      <c r="F32" s="126">
        <f t="shared" si="3"/>
        <v>2.9329386728593074</v>
      </c>
      <c r="G32" s="139"/>
    </row>
    <row r="33" spans="1:7" x14ac:dyDescent="0.25">
      <c r="A33" s="131">
        <v>5</v>
      </c>
      <c r="B33" s="84" t="s">
        <v>133</v>
      </c>
      <c r="C33" s="96">
        <v>4.7185233689936501</v>
      </c>
      <c r="D33" s="195">
        <v>7.7122934167845605</v>
      </c>
      <c r="E33" s="101">
        <f t="shared" si="2"/>
        <v>63.447180689271676</v>
      </c>
      <c r="F33" s="126">
        <f t="shared" si="3"/>
        <v>1.6476326059972155</v>
      </c>
      <c r="G33" s="139"/>
    </row>
    <row r="34" spans="1:7" x14ac:dyDescent="0.25">
      <c r="A34" s="131">
        <v>6</v>
      </c>
      <c r="B34" s="84" t="s">
        <v>124</v>
      </c>
      <c r="C34" s="96">
        <v>4.10572296461436</v>
      </c>
      <c r="D34" s="195">
        <v>5.3575241335900499</v>
      </c>
      <c r="E34" s="101">
        <f t="shared" si="2"/>
        <v>30.489177661631828</v>
      </c>
      <c r="F34" s="126">
        <f t="shared" si="3"/>
        <v>1.144566340112126</v>
      </c>
      <c r="G34" s="139"/>
    </row>
    <row r="35" spans="1:7" x14ac:dyDescent="0.25">
      <c r="A35" s="131">
        <v>7</v>
      </c>
      <c r="B35" s="84" t="s">
        <v>117</v>
      </c>
      <c r="C35" s="96">
        <v>1.0027443258197299</v>
      </c>
      <c r="D35" s="195">
        <v>4.69373148714722</v>
      </c>
      <c r="E35" s="101">
        <f t="shared" si="2"/>
        <v>368.08856119032714</v>
      </c>
      <c r="F35" s="126">
        <f t="shared" si="3"/>
        <v>1.0027555519592588</v>
      </c>
      <c r="G35" s="139"/>
    </row>
    <row r="36" spans="1:7" x14ac:dyDescent="0.25">
      <c r="A36" s="131">
        <v>8</v>
      </c>
      <c r="B36" s="84" t="s">
        <v>130</v>
      </c>
      <c r="C36" s="96">
        <v>2.8139796803905401</v>
      </c>
      <c r="D36" s="195">
        <v>3.6863926281250197</v>
      </c>
      <c r="E36" s="101">
        <f t="shared" si="2"/>
        <v>31.002816182858908</v>
      </c>
      <c r="F36" s="126">
        <f t="shared" si="3"/>
        <v>0.78755052023667327</v>
      </c>
      <c r="G36" s="139"/>
    </row>
    <row r="37" spans="1:7" x14ac:dyDescent="0.25">
      <c r="A37" s="131">
        <v>9</v>
      </c>
      <c r="B37" s="84" t="s">
        <v>127</v>
      </c>
      <c r="C37" s="96">
        <v>3.6258919618441099</v>
      </c>
      <c r="D37" s="195">
        <v>3.1797728269317602</v>
      </c>
      <c r="E37" s="101">
        <f t="shared" si="2"/>
        <v>-12.303707325175111</v>
      </c>
      <c r="F37" s="126">
        <f t="shared" si="3"/>
        <v>0.67931769529342079</v>
      </c>
      <c r="G37" s="139"/>
    </row>
    <row r="38" spans="1:7" x14ac:dyDescent="0.25">
      <c r="A38" s="131">
        <v>10</v>
      </c>
      <c r="B38" s="84" t="s">
        <v>129</v>
      </c>
      <c r="C38" s="126">
        <v>4.3192782556133302</v>
      </c>
      <c r="D38" s="195">
        <v>2.9277954082223099</v>
      </c>
      <c r="E38" s="101">
        <f t="shared" si="2"/>
        <v>-32.215633377698012</v>
      </c>
      <c r="F38" s="126">
        <f t="shared" si="3"/>
        <v>0.62548595049268985</v>
      </c>
      <c r="G38" s="139"/>
    </row>
    <row r="39" spans="1:7" x14ac:dyDescent="0.25">
      <c r="A39" s="131">
        <v>11</v>
      </c>
      <c r="B39" s="84" t="s">
        <v>126</v>
      </c>
      <c r="C39" s="96">
        <v>1.41807327261896</v>
      </c>
      <c r="D39" s="195">
        <v>2.65286083121911</v>
      </c>
      <c r="E39" s="101">
        <f t="shared" si="2"/>
        <v>87.07501808560923</v>
      </c>
      <c r="F39" s="126">
        <f t="shared" si="3"/>
        <v>0.56674970316570639</v>
      </c>
      <c r="G39" s="139"/>
    </row>
    <row r="40" spans="1:7" x14ac:dyDescent="0.25">
      <c r="A40" s="131">
        <v>12</v>
      </c>
      <c r="B40" s="84" t="s">
        <v>114</v>
      </c>
      <c r="C40" s="96">
        <v>5.6166323685800199</v>
      </c>
      <c r="D40" s="195">
        <v>2.6245434322922101</v>
      </c>
      <c r="E40" s="101">
        <f t="shared" si="2"/>
        <v>-53.271938413235702</v>
      </c>
      <c r="F40" s="126">
        <f t="shared" si="3"/>
        <v>0.56070005395403999</v>
      </c>
      <c r="G40" s="139"/>
    </row>
    <row r="41" spans="1:7" x14ac:dyDescent="0.25">
      <c r="A41" s="131">
        <v>13</v>
      </c>
      <c r="B41" s="84" t="s">
        <v>118</v>
      </c>
      <c r="C41" s="96">
        <v>1.4290376714345201</v>
      </c>
      <c r="D41" s="195">
        <v>2.5779634169309698</v>
      </c>
      <c r="E41" s="101">
        <f t="shared" si="2"/>
        <v>80.398562505571761</v>
      </c>
      <c r="F41" s="126">
        <f t="shared" si="3"/>
        <v>0.55074883089372395</v>
      </c>
      <c r="G41" s="139"/>
    </row>
    <row r="42" spans="1:7" x14ac:dyDescent="0.25">
      <c r="A42" s="131">
        <v>14</v>
      </c>
      <c r="B42" s="84" t="s">
        <v>115</v>
      </c>
      <c r="C42" s="96">
        <v>1.15320595291756</v>
      </c>
      <c r="D42" s="195">
        <v>2.04386997965968</v>
      </c>
      <c r="E42" s="101">
        <f t="shared" si="2"/>
        <v>77.233734745192692</v>
      </c>
      <c r="F42" s="126">
        <f t="shared" si="3"/>
        <v>0.43664661585323411</v>
      </c>
      <c r="G42" s="139"/>
    </row>
    <row r="43" spans="1:7" x14ac:dyDescent="0.25">
      <c r="A43" s="132">
        <v>15</v>
      </c>
      <c r="B43" s="128" t="s">
        <v>34</v>
      </c>
      <c r="C43" s="97">
        <f>+C44-SUM(C29:C42)</f>
        <v>33.898594232043138</v>
      </c>
      <c r="D43" s="184">
        <f>+D44-SUM(D29:D42)</f>
        <v>25.232393522578036</v>
      </c>
      <c r="E43" s="101">
        <f t="shared" si="2"/>
        <v>-25.565074026796225</v>
      </c>
      <c r="F43" s="126">
        <f t="shared" si="3"/>
        <v>5.3905773611613421</v>
      </c>
      <c r="G43" s="139"/>
    </row>
    <row r="44" spans="1:7" s="80" customFormat="1" x14ac:dyDescent="0.25">
      <c r="A44" s="133"/>
      <c r="B44" s="129" t="s">
        <v>89</v>
      </c>
      <c r="C44" s="185">
        <v>390.75232130470096</v>
      </c>
      <c r="D44" s="185">
        <v>468.08332080298698</v>
      </c>
      <c r="E44" s="102">
        <f t="shared" si="2"/>
        <v>19.790285375677868</v>
      </c>
      <c r="F44" s="185">
        <f t="shared" si="3"/>
        <v>100</v>
      </c>
      <c r="G44" s="139"/>
    </row>
    <row r="45" spans="1:7" x14ac:dyDescent="0.25">
      <c r="A45" s="81"/>
      <c r="B45"/>
      <c r="C45" s="84"/>
      <c r="D45" s="84"/>
      <c r="E45" s="85"/>
    </row>
  </sheetData>
  <mergeCells count="8">
    <mergeCell ref="E27:E28"/>
    <mergeCell ref="F27:F28"/>
    <mergeCell ref="A1:F1"/>
    <mergeCell ref="A2:F2"/>
    <mergeCell ref="A24:F24"/>
    <mergeCell ref="A25:F25"/>
    <mergeCell ref="F4:F5"/>
    <mergeCell ref="E4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composition</vt:lpstr>
      <vt:lpstr>export</vt:lpstr>
      <vt:lpstr>Import</vt:lpstr>
      <vt:lpstr>partner</vt:lpstr>
      <vt:lpstr>export!Print_Area</vt:lpstr>
    </vt:vector>
  </TitlesOfParts>
  <Company>TEPC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TEPC</dc:creator>
  <cp:lastModifiedBy>TEPC</cp:lastModifiedBy>
  <cp:lastPrinted>2022-08-08T09:22:08Z</cp:lastPrinted>
  <dcterms:created xsi:type="dcterms:W3CDTF">2022-07-25T08:04:46Z</dcterms:created>
  <dcterms:modified xsi:type="dcterms:W3CDTF">2025-10-28T09:27:57Z</dcterms:modified>
</cp:coreProperties>
</file>